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4920" tabRatio="782" activeTab="5"/>
  </bookViews>
  <sheets>
    <sheet name="Cover" sheetId="1" r:id="rId1"/>
    <sheet name="Executive Summary" sheetId="2" state="hidden" r:id="rId2"/>
    <sheet name="Gun Enabled " sheetId="3" r:id="rId3"/>
    <sheet name="ClassA&amp;Networks&amp;Children" sheetId="4" r:id="rId4"/>
    <sheet name="Homicide&amp;Org Crime&amp;Forensic" sheetId="5" r:id="rId5"/>
    <sheet name="Definitions" sheetId="6" r:id="rId6"/>
    <sheet name="Cover (2)" sheetId="7" state="hidden" r:id="rId7"/>
  </sheets>
  <externalReferences>
    <externalReference r:id="rId10"/>
  </externalReferences>
  <definedNames>
    <definedName name="_xlnm.Print_Area" localSheetId="3">'ClassA&amp;Networks&amp;Children'!$A$2:$H$30</definedName>
    <definedName name="_xlnm.Print_Area" localSheetId="5">'Definitions'!$A$1:$C$9</definedName>
    <definedName name="_xlnm.Print_Area" localSheetId="1">'Executive Summary'!$A$1:$I$55</definedName>
    <definedName name="_xlnm.Print_Area" localSheetId="2">'Gun Enabled '!$A$1:$H$20</definedName>
    <definedName name="_xlnm.Print_Area" localSheetId="4">'Homicide&amp;Org Crime&amp;Forensic'!$A$2:$H$30</definedName>
  </definedNames>
  <calcPr fullCalcOnLoad="1"/>
</workbook>
</file>

<file path=xl/sharedStrings.xml><?xml version="1.0" encoding="utf-8"?>
<sst xmlns="http://schemas.openxmlformats.org/spreadsheetml/2006/main" count="456" uniqueCount="234">
  <si>
    <r>
      <t>To improve the detection rate for Trident/Trafalgar non-fatal shootings</t>
    </r>
    <r>
      <rPr>
        <i/>
        <sz val="12"/>
        <color indexed="62"/>
        <rFont val="Verdana"/>
        <family val="2"/>
      </rPr>
      <t xml:space="preserve"> no. of Trident/Trafalgar non-fatal shootings </t>
    </r>
    <r>
      <rPr>
        <b/>
        <i/>
        <u val="single"/>
        <sz val="12"/>
        <color indexed="62"/>
        <rFont val="Verdana"/>
        <family val="2"/>
      </rPr>
      <t>cumulative detections)</t>
    </r>
  </si>
  <si>
    <r>
      <t xml:space="preserve">To improve the detection rate for Trident /Trafalgar non-fatal shootings </t>
    </r>
    <r>
      <rPr>
        <i/>
        <sz val="12"/>
        <color indexed="62"/>
        <rFont val="Verdana"/>
        <family val="2"/>
      </rPr>
      <t xml:space="preserve">(no. of Trident non-fatal shootings </t>
    </r>
    <r>
      <rPr>
        <b/>
        <i/>
        <u val="single"/>
        <sz val="12"/>
        <color indexed="62"/>
        <rFont val="Verdana"/>
        <family val="2"/>
      </rPr>
      <t>cumulative detection rate)</t>
    </r>
  </si>
  <si>
    <t xml:space="preserve"> Use the current month's cumulative total to populate the cells in the main document - this is 2003/2004 data only. The blue cells have been formulated to calculate the cumulative total for each month.</t>
  </si>
  <si>
    <t>Enter into the white cells, the current month's Commercial Robbery offences occurring on each borough here.  Use the current month's cumulative total to populate the cells in the main document - this is 2004/2005 data only. The blue cells have been formulated to calculate the cumulative total for each month.</t>
  </si>
  <si>
    <t>Croydon (Cumulative total)</t>
  </si>
  <si>
    <t>Lambeth (Cumulative total)</t>
  </si>
  <si>
    <t>Lewisham (Cumulative total)</t>
  </si>
  <si>
    <t>Newham (Cumulative total)</t>
  </si>
  <si>
    <t>Southwark (Cumulative total)</t>
  </si>
  <si>
    <t>Tower Hamlets (Cumulative total)</t>
  </si>
  <si>
    <t>Enter into the white cells, the current month's data here.  Use the current month's cumulative total to populate the cells in the main document - this is 2004/2005 data only. The blue cells have been formulated to calculate the cumulative total for each month.</t>
  </si>
  <si>
    <t>Cumulative total SCD Tactical Tasking &amp; Co-ordinating Group operation directed at cross border and serious class A drugs supply</t>
  </si>
  <si>
    <t>Cumulative total of drug trafficking organisations disrupted.</t>
  </si>
  <si>
    <t>Enter the monthly data into the white cells, Use the BLUE cells to populate the cells in the main document.  The blue cells have been formatted and calculated to represent the cumulative total from Apr 03 to the current month 2004/05.</t>
  </si>
  <si>
    <t>Cumulative total of SCD TTCG operations directed against organised criminal networks</t>
  </si>
  <si>
    <t>Cumulative total of organised criminal networks disrupted.</t>
  </si>
  <si>
    <t>Cumulative total value of assets recovered.</t>
  </si>
  <si>
    <t>Cumulative total value of assets recovered. (ENTER AS 000s FORMAT INTO CELLS ON MAIN SHEET)</t>
  </si>
  <si>
    <t>Cumulative total of arrests of subjects identified as a threat by the Child Abuse Investigation Command's Intelligence Unit</t>
  </si>
  <si>
    <t>Cumulative total of child abuse investigated offences</t>
  </si>
  <si>
    <t>Cumulative total of child abuse investigated detections</t>
  </si>
  <si>
    <t>Cumulative Detection rate in offences of intra-familial abuse.</t>
  </si>
  <si>
    <t>Cumulative total of murder offences investigated by Abuse Investigation Command's Murder Investigation Teams</t>
  </si>
  <si>
    <t>Cumulative total  Detections for murders investigated by Abuse Investigation Command's Murder Investigation Teams</t>
  </si>
  <si>
    <t>Cumulative Detection rate for  murders investigated by Abuse Investigation Command's Murder Investigation Teams</t>
  </si>
  <si>
    <t>Cumulative attrition rate for homicides</t>
  </si>
  <si>
    <t>Cumulative total of homicide offences</t>
  </si>
  <si>
    <t>Cumulative total  of homicide detections</t>
  </si>
  <si>
    <t>Cumulative total Homicide detection rate</t>
  </si>
  <si>
    <t>Number of TTCG operations directed at cross border and class A drugs supply</t>
  </si>
  <si>
    <t xml:space="preserve">There has been a 14% increase in the homicide detection rate when compared with the same period last year and 6% above target.  There were  53 homicides and 48 detections.  </t>
  </si>
  <si>
    <t>Based on a FYTD monthly average, the number of PATPs are forecasted to reach 40.  This is 40 below target.  Over the next 9 months an average of 8 PATPs per month need to be opened to achieve target.</t>
  </si>
  <si>
    <t>Compared with the same period last year, the number of arrests have  increased by 28 or  88%.  Based on an FYTD average, Operation Maxim should see the number of arrests increase to 240. This is 56 above the target of 184.</t>
  </si>
  <si>
    <t xml:space="preserve">There has been  a decrease of 176 or 41%  in forensic intelligence outputs. </t>
  </si>
  <si>
    <t xml:space="preserve">There has been a reduction of 106 or 9% in detections from forensic interventions. </t>
  </si>
  <si>
    <t>Target</t>
  </si>
  <si>
    <t>Objective 1</t>
  </si>
  <si>
    <t>To reduce the level of Gun Enabled Crime</t>
  </si>
  <si>
    <t>Gun Enabled Crime Detected</t>
  </si>
  <si>
    <t>Reduce Gun Enabled Crime</t>
  </si>
  <si>
    <t>Baseline Measure</t>
  </si>
  <si>
    <t>20% detection rate</t>
  </si>
  <si>
    <t>4% reduction</t>
  </si>
  <si>
    <t>Objective 2</t>
  </si>
  <si>
    <t>1 per month</t>
  </si>
  <si>
    <t>Objective 3</t>
  </si>
  <si>
    <t>To dismantle organised criminal networks and seize their assets</t>
  </si>
  <si>
    <t>Objective 4</t>
  </si>
  <si>
    <t>Objective 5</t>
  </si>
  <si>
    <t>To reduce the impact of organised crime in distinct communities</t>
  </si>
  <si>
    <t>Objective 6</t>
  </si>
  <si>
    <t>To improve the investigation and prevention of all homicides</t>
  </si>
  <si>
    <t>85% detection rate</t>
  </si>
  <si>
    <t>Objective 7</t>
  </si>
  <si>
    <t>Executive Summary</t>
  </si>
  <si>
    <t>Input</t>
  </si>
  <si>
    <t>Output</t>
  </si>
  <si>
    <t>Outcome</t>
  </si>
  <si>
    <t>Type</t>
  </si>
  <si>
    <t>Measure</t>
  </si>
  <si>
    <t>30% detection rate</t>
  </si>
  <si>
    <t>8% reduction</t>
  </si>
  <si>
    <t>2 per month</t>
  </si>
  <si>
    <t>Value of assets recovered.</t>
  </si>
  <si>
    <t>More than £8m</t>
  </si>
  <si>
    <t>A reduction compared with 2003/04 total</t>
  </si>
  <si>
    <t>Specialist Crime Directorate</t>
  </si>
  <si>
    <t>Business Plan 2004/2005 Objectives</t>
  </si>
  <si>
    <t>April 2004</t>
  </si>
  <si>
    <t>Reduction of homicide offences</t>
  </si>
  <si>
    <t>The attrition rate for homicides</t>
  </si>
  <si>
    <t>Monthly Overview</t>
  </si>
  <si>
    <t xml:space="preserve">MPA SCD Crime Performance Report </t>
  </si>
  <si>
    <t>Comments</t>
  </si>
  <si>
    <t>Lead</t>
  </si>
  <si>
    <t>Cmdr
Dick</t>
  </si>
  <si>
    <t>DCS Coles</t>
  </si>
  <si>
    <t>DCS 
Kerr</t>
  </si>
  <si>
    <t>DAC Griffiths</t>
  </si>
  <si>
    <t>Status</t>
  </si>
  <si>
    <t>DCS Lovelock</t>
  </si>
  <si>
    <t>Number of drug trafficking organisations disrupted.</t>
  </si>
  <si>
    <t>Survey of Appropriate groups re: price availability</t>
  </si>
  <si>
    <t>To disrupt organised crime activity of persons identified as Class A Drugs suppliers</t>
  </si>
  <si>
    <t>Cmdr
James</t>
  </si>
  <si>
    <t>Number of SCD TTCG operations directed against organised criminal networks</t>
  </si>
  <si>
    <t>DCS Mawer</t>
  </si>
  <si>
    <t>Number of organised criminal networks disrupted.</t>
  </si>
  <si>
    <t>n/a</t>
  </si>
  <si>
    <t>Cmdr
Armond</t>
  </si>
  <si>
    <t xml:space="preserve">At least 40 arrests </t>
  </si>
  <si>
    <t>35% detection rate</t>
  </si>
  <si>
    <t>Cmdr
Baker</t>
  </si>
  <si>
    <t>Number of arrests generated by Operation Maxim</t>
  </si>
  <si>
    <t>Increase by
 10%</t>
  </si>
  <si>
    <t>An increase in trust and confidence</t>
  </si>
  <si>
    <t>Gary 
Pugh</t>
  </si>
  <si>
    <t>To deliver an effective range of forensic services to the MPS contributing to tackling crime 
and an understanding of criminality in London</t>
  </si>
  <si>
    <t xml:space="preserve">Increased forensic intervention 
across a range of crime types </t>
  </si>
  <si>
    <t>1,000 more crimes examined by Forensic Services</t>
  </si>
  <si>
    <t>Increased forensic outputs 
(Direct and from forensic intelligence)</t>
  </si>
  <si>
    <t>Baseline Measure
(Number of suspects identified)</t>
  </si>
  <si>
    <t>Increased detections from forensic interventions</t>
  </si>
  <si>
    <t>Baseline Measure
(Number of crime scene examinations that lead to detections)</t>
  </si>
  <si>
    <t>Data not recorded</t>
  </si>
  <si>
    <t>Detection rate in offences of intra-familial abuse.</t>
  </si>
  <si>
    <t>Number of arrests of subjects identified as a threat by the Child Abuse Investigation Command's Intelligence Unit</t>
  </si>
  <si>
    <t>Detection rate for  murders investigated by Abuse Investigation Command's Murder Investigation Teams</t>
  </si>
  <si>
    <t>Support Data - not for publishing</t>
  </si>
  <si>
    <t>SCD7 Commercial Robbery Hotspot Borough data</t>
  </si>
  <si>
    <t>Croydon</t>
  </si>
  <si>
    <t>Lambeth</t>
  </si>
  <si>
    <t>Lewisham</t>
  </si>
  <si>
    <t>Newham</t>
  </si>
  <si>
    <t>Southwark</t>
  </si>
  <si>
    <t>Tower Hamlets</t>
  </si>
  <si>
    <t>Total</t>
  </si>
  <si>
    <t>No. of SCD Tactical Tasking &amp; Co-ordinating Group pro-active operation targeting serious firearms offenders</t>
  </si>
  <si>
    <t>Monthly detection rate</t>
  </si>
  <si>
    <t>FYTD detection rate</t>
  </si>
  <si>
    <t>Reduce Gun Enabled Crime (No. of offences - monthly)</t>
  </si>
  <si>
    <t>Gun Enabled Crime Detected (no. of detections - monthly)</t>
  </si>
  <si>
    <t>To improve the detection rate for Trafalgar non-fatal shootings</t>
  </si>
  <si>
    <t>To improve the detection rate for Trident non-fatal shootings</t>
  </si>
  <si>
    <t>Apr 2003 to March 2004 data</t>
  </si>
  <si>
    <t>Gun Enabled Crime</t>
  </si>
  <si>
    <t>Enter monthly Trident and Trafalgar offences and detections totals into these cells only</t>
  </si>
  <si>
    <t>Apr 2004 to March 2005 data</t>
  </si>
  <si>
    <t>Enter monthly no. of SCD Tactical Tasking &amp; Co-ordinating Group pro-active operation only</t>
  </si>
  <si>
    <t>No. of child abuse investigated offences</t>
  </si>
  <si>
    <t>No. of child abuse investigated detections</t>
  </si>
  <si>
    <t>No of murder offences investigated by Abuse Investigation Command's Murder Investigation Teams</t>
  </si>
  <si>
    <t>No of Detections for murders investigated by Abuse Investigation Command's Murder Investigation Teams</t>
  </si>
  <si>
    <t>Number of homicide offences</t>
  </si>
  <si>
    <t>Number of homicide detections</t>
  </si>
  <si>
    <t>Homicide detection rate</t>
  </si>
  <si>
    <t>Number of PATPs undertaken by the Operation Maxim proactive team</t>
  </si>
  <si>
    <t>Value of assets recovered (000s)</t>
  </si>
  <si>
    <t>These cells are monthly gun enabled crime offences and detections totals for 2003/04into these cells only</t>
  </si>
  <si>
    <t>Enter monthly gun enabled crime offences and detections totals into these cells only</t>
  </si>
  <si>
    <t>April to June 2004/05</t>
  </si>
  <si>
    <t>April to June
2003/04</t>
  </si>
  <si>
    <t>Achieve a homicide detection rate</t>
  </si>
  <si>
    <t xml:space="preserve">There has been a 0.2% decrease of forensic interventions. This is a reduction of 64 interventions.  </t>
  </si>
  <si>
    <t>Value of assets recovered (Confiscated and forfeited only)</t>
  </si>
  <si>
    <t>April to June 2004</t>
  </si>
  <si>
    <t>To safeguard children and young persons from physical and sexual abuse</t>
  </si>
  <si>
    <t>Reduction of Commercial Robbery offences in 6 identified "hotspot" boroughs - Croydon (ZD)</t>
  </si>
  <si>
    <t>Reduction of Commercial Robbery offences in 6 identified "hotspot" boroughs - Lambeth (LX)</t>
  </si>
  <si>
    <t>Reduction of Commercial Robbery offences in 6 identified "hotspot" boroughs - Lewisham (PL)</t>
  </si>
  <si>
    <t>Reduction of Commercial Robbery offences in 6 identified "hotspot" boroughs - Newham (KF)</t>
  </si>
  <si>
    <t>Reduction of Commercial Robbery offences in 6 identified "hotspot" boroughs - Southwark (MD)</t>
  </si>
  <si>
    <t>Reduction of Commercial Robbery offences in 6 identified "hotspot" boroughs - Tower Hamlets (HT)</t>
  </si>
  <si>
    <t>When compared to the same period last year,  offences have reduced by 4 or 50%.  Last year's overall total was 32 offences. To ensure an 8% reduction, the end of year total must not exceed 29 offences.  Based on the FYTD average, the end of year total for Croydon is forecast to reach 12 offences.  This is 17 offences below target.</t>
  </si>
  <si>
    <t>When compared to the same period last year, offences have increased by 2 or 40%.  Last year's total was 31 offences.   To ensure an 8% reduction, the end of year total must not exceed 28 offences.   Based on the FYTD average, Lambeth is forecasted to reach 28 offences.</t>
  </si>
  <si>
    <t>When compared to the same period last year, offences have increased by 15 or 300%.  Last year's total was 59 offences.   To ensure an 8% reduction, the end of year total must not exceed 54 offences.   Based on the FYTD average,  the Borough is forecasted to reach 80 offences.  This is 21 offences above the target.</t>
  </si>
  <si>
    <t>When compared to the same period last year, offences have reduced by 4 or  36%.  Last year's total was 53 offences.   To ensure an 8% reduction, the end of year total must not exceed 49 offences.   Based on the FYTD average, the Borough is forecasted to reach 28 offences.  This is 25 offences below the target.</t>
  </si>
  <si>
    <t>Based on a the current FYTD average,  disruptions are forecasted to reach 28.  This is 16 above the target.</t>
  </si>
  <si>
    <t>Number of arrests of subjects identified as a threat by the Child Abuse Investigation Command's (CAIC) Intelligence Unit</t>
  </si>
  <si>
    <t>Key:</t>
  </si>
  <si>
    <t>Performance on or above target</t>
  </si>
  <si>
    <t>The CAIC intra-familial detection rate has increased by 10% when compared with the same period last year.  This is 6% above target.</t>
  </si>
  <si>
    <t>Detection rate in offences of 
intra-familial abuse.</t>
  </si>
  <si>
    <t>Business Plan Objectives 2004/05</t>
  </si>
  <si>
    <t xml:space="preserve">Currently 4% above target. There were 900 offences and 178 were detected.  </t>
  </si>
  <si>
    <t>Currently 6% below target. There were 49 offences with 12 detected.</t>
  </si>
  <si>
    <t>There has been a 20% increase in detections Financial Year to Date (FYTD) when compared to the same period of last year, though 7% below target.   There were 22 offences and 5 were detected.</t>
  </si>
  <si>
    <t>When compared to the same period last year, offences have increased by 11 or 367%.  Last year's total was 43 offences.   To ensure an 8% reduction, the end of year total must not exceed 40 offences.   Based on the FYTD average,  the Borough is forecasted to reach 56 offences.  This is 13 offences above the target.</t>
  </si>
  <si>
    <t>When compared to the same period last year,  offences have increased by 1 or  20%.  Last year's total was 32 offences.   To ensure an 8% reduction, the end of year total must not exceed 29 offences.   Based on the FYTD average, the Borough is forecasted to reach 24 offences. This is 5 offences below the target.</t>
  </si>
  <si>
    <t>When compared to the same period last year, offences have increased by 21 or 2.4%.  Last year's total was 3,555 offences.   To ensure a 4% reduction, the end of year total must not exceed 3,413 offences.   Based on the FYTD average, gun enabled crime offences are forecasted to reach 3,600 offences.  This is 187 offences above the target.</t>
  </si>
  <si>
    <t>Number of  Tactical Tasking &amp; Co-ordinating Group (TTCG) pro-active operations targeting serious firearms offenders</t>
  </si>
  <si>
    <t>Number of  TTCG operations directed against organised criminal networks</t>
  </si>
  <si>
    <t>Data source MPS Performance Information Bureau unless stated</t>
  </si>
  <si>
    <t xml:space="preserve">Minor variation from target -10% and below </t>
  </si>
  <si>
    <t xml:space="preserve">Major variation from target -11% and above  </t>
  </si>
  <si>
    <t>Detection rate for homicides investigated by Child Abuse Investigation Command's (CAIC) Major Investigation Teams</t>
  </si>
  <si>
    <t>The detection rate for homicides investigated by CAIC Major Investigation Teams have increased by 33% when compared to the same period last year.   FYTD there have been 3 homicides and 1 detection.</t>
  </si>
  <si>
    <t>A survey commissioned and conducted</t>
  </si>
  <si>
    <t>(G)</t>
  </si>
  <si>
    <t>(A)</t>
  </si>
  <si>
    <t>(R)</t>
  </si>
  <si>
    <r>
      <t>Reduce Gun Enabled Crime (</t>
    </r>
    <r>
      <rPr>
        <i/>
        <sz val="12"/>
        <color indexed="62"/>
        <rFont val="Verdana"/>
        <family val="2"/>
      </rPr>
      <t xml:space="preserve">No. of offences - </t>
    </r>
    <r>
      <rPr>
        <b/>
        <i/>
        <u val="single"/>
        <sz val="12"/>
        <color indexed="62"/>
        <rFont val="Verdana"/>
        <family val="2"/>
      </rPr>
      <t>cumulative</t>
    </r>
    <r>
      <rPr>
        <i/>
        <sz val="12"/>
        <color indexed="62"/>
        <rFont val="Verdana"/>
        <family val="2"/>
      </rPr>
      <t>)</t>
    </r>
  </si>
  <si>
    <r>
      <t xml:space="preserve">Gun Enabled Crime Detected </t>
    </r>
    <r>
      <rPr>
        <i/>
        <sz val="12"/>
        <color indexed="62"/>
        <rFont val="Verdana"/>
        <family val="2"/>
      </rPr>
      <t xml:space="preserve">(no. of detections </t>
    </r>
    <r>
      <rPr>
        <b/>
        <i/>
        <u val="single"/>
        <sz val="12"/>
        <color indexed="62"/>
        <rFont val="Verdana"/>
        <family val="2"/>
      </rPr>
      <t>cumulative</t>
    </r>
    <r>
      <rPr>
        <i/>
        <sz val="12"/>
        <color indexed="62"/>
        <rFont val="Verdana"/>
        <family val="2"/>
      </rPr>
      <t>)</t>
    </r>
  </si>
  <si>
    <r>
      <t xml:space="preserve">To improve the detection rate for Trident non-fatal shootings </t>
    </r>
    <r>
      <rPr>
        <i/>
        <sz val="12"/>
        <color indexed="62"/>
        <rFont val="Verdana"/>
        <family val="2"/>
      </rPr>
      <t xml:space="preserve">(no. of Trident non-fatal shootings </t>
    </r>
    <r>
      <rPr>
        <b/>
        <i/>
        <u val="single"/>
        <sz val="12"/>
        <color indexed="62"/>
        <rFont val="Verdana"/>
        <family val="2"/>
      </rPr>
      <t>monthly offences)</t>
    </r>
  </si>
  <si>
    <r>
      <t xml:space="preserve">To improve the detection rate for Trident non-fatal shootings </t>
    </r>
    <r>
      <rPr>
        <i/>
        <sz val="12"/>
        <color indexed="62"/>
        <rFont val="Verdana"/>
        <family val="2"/>
      </rPr>
      <t xml:space="preserve">(no. of Trident non-fatal shootings </t>
    </r>
    <r>
      <rPr>
        <b/>
        <i/>
        <u val="single"/>
        <sz val="12"/>
        <color indexed="62"/>
        <rFont val="Verdana"/>
        <family val="2"/>
      </rPr>
      <t>monthly detections)</t>
    </r>
  </si>
  <si>
    <r>
      <t xml:space="preserve">To improve the detection rate for Trident non-fatal shootings </t>
    </r>
    <r>
      <rPr>
        <i/>
        <sz val="12"/>
        <color indexed="62"/>
        <rFont val="Verdana"/>
        <family val="2"/>
      </rPr>
      <t xml:space="preserve">(no. of Trident non-fatal shootings </t>
    </r>
    <r>
      <rPr>
        <b/>
        <i/>
        <u val="single"/>
        <sz val="12"/>
        <color indexed="62"/>
        <rFont val="Verdana"/>
        <family val="2"/>
      </rPr>
      <t>monthly detection rate)</t>
    </r>
  </si>
  <si>
    <r>
      <t xml:space="preserve">Number of </t>
    </r>
    <r>
      <rPr>
        <i/>
        <sz val="12"/>
        <color indexed="62"/>
        <rFont val="Verdana"/>
        <family val="2"/>
      </rPr>
      <t>SCD</t>
    </r>
    <r>
      <rPr>
        <sz val="12"/>
        <color indexed="62"/>
        <rFont val="Verdana"/>
        <family val="2"/>
      </rPr>
      <t xml:space="preserve"> Tactical Tasking &amp; Co-ordinating Group operation directed at cross border and serious class A drugs supply</t>
    </r>
  </si>
  <si>
    <t>Not yet commissioned
Source: To be determined</t>
  </si>
  <si>
    <t xml:space="preserve">
There were 16 organised criminal networks disrupted FYTD.  It is forecasted to reach  64 disruptions. This is 40 above the target.
Source: SCD6 Quality Assurance Office</t>
  </si>
  <si>
    <t>£1m has been recovered so far this year.  If recoveries continue at the current rate, the end of year total is forecasted to reach over £4m.  However, assets have been identified for seizure during July to the value of  £20m. These are Economic and Specialist Crime (SCD6) figures only, not MPS wide.
Source: SCD6 Quality Assurance Office</t>
  </si>
  <si>
    <t xml:space="preserve">
Based on a FYTD average, the end of year total is forecast at 52 arrests.  This is 12 arrests above target.
Source: SCD5 Intelligence Unit</t>
  </si>
  <si>
    <t>When compared to the same period last year, the attrition rate has risen by 8%.  Although data is being captured, further work is ongoing to develop this measure.
Source: SCD1 Joint Trials Unit</t>
  </si>
  <si>
    <t>When compared to the same period last year,  offences have increased by 1 or equivalent to  2%.  Last financial year's total was 211 offences.   To ensure a reduction, the end of year total must not exceed 210 offences.   Based on the FYTD average, homicides are forecasted to reach 212 offences. This is 2 offences above target.</t>
  </si>
  <si>
    <t>Cumulative number of PATPs undertaken by the Operation Maxim proactive team</t>
  </si>
  <si>
    <t>Cumulative Number of arrests generated by Operation Maxim</t>
  </si>
  <si>
    <t>Increase trust and confidence in policing amongst the vulnerable communities, in particular those from West Africa, South Asia and Eastern Europe (measured through public surveys and other means including media scanning and community feedback from operations)</t>
  </si>
  <si>
    <t>DCS Kupis</t>
  </si>
  <si>
    <t>Initial work for baseline measures scheduled to take place during October and November 2004
Source: To be determined</t>
  </si>
  <si>
    <t>Term</t>
  </si>
  <si>
    <t>No</t>
  </si>
  <si>
    <t>Definition</t>
  </si>
  <si>
    <t>Attrition Rate</t>
  </si>
  <si>
    <t>Proactive Assessment 
Tasking Proforma (PATP)</t>
  </si>
  <si>
    <t>Operation Maxim</t>
  </si>
  <si>
    <t xml:space="preserve">Attrition is defined as all defendants who are not convicted of the main offence as charged or alternative excluding discontinuances and consists of not guilty, dismissed, no evidence offered and judge ordered acquittal. This will also include where juries ’accept’ the defence of self-defence. </t>
  </si>
  <si>
    <t>Gun enabled crime</t>
  </si>
  <si>
    <t>where guns are used in homicide, violence against the person, robbery, 
burglary, rape or other sexual offences. These include air weapons and 
imitation firearms'</t>
  </si>
  <si>
    <t>MAXIM is a London-wide programme involving a dedicated team of Police and Immigration Officers plus officials from UK Police Service working together on intelligence-led operations targeting people involved in organised immigration crime.  We are also a clearing house that co-ordinates activities by other MPS Units focusing on: Human Trafficking, Vice and Prostitution, Identity Document Fraud, Child Exploitation and Money Laundering</t>
  </si>
  <si>
    <t>Definition of Key Terms</t>
  </si>
  <si>
    <t>Data not available
Source: SCD10 Co-ordinating and Tasking Office</t>
  </si>
  <si>
    <t>Increase the number of operations as evidenced by the completion of Proactive Assessment Tasking Proformas (PATPs) undertaken by the Operation Maxim proactive team</t>
  </si>
  <si>
    <t>A PATP is a document that's required for an officer to complete before resources are committed/deployed to an operation. It includes details about the nature of the problem, its location, the research, analysis, covert activity, costings and supervisory checks.</t>
  </si>
  <si>
    <t>Tactical and Tasking 
Co-ordinating Group (TTCG)</t>
  </si>
  <si>
    <t>The TTCG should is held on a bi-weekly basis. It provides the focus for the Directorate's operations and the principal driver of the Tasking and Co-ordinating process as outlined in the National Intelligence Model. It ensures that resources are being properly directed towards Corporate and Directorate priorities. It is chaired by the Deputy Assistant Commissioner for Operations and Tasking.</t>
  </si>
  <si>
    <t>Use current month's cumulative total SCD Tactical Tasking &amp; Co-ordinating Group pro-active operation only to populate the cells in the main document</t>
  </si>
  <si>
    <t>Cumulative total of SCD Tactical Tasking &amp; Co-ordinating Group pro-active operation targeting serious firearms offenders</t>
  </si>
  <si>
    <t>Use the current month's cumulative detection rate from these BLUE cells to populate the cells in the main document - this is 2003/2004data only</t>
  </si>
  <si>
    <t>Use the current month's cumulative detection rate from these BLUE cells to populate the cells in the main document - this is 2004/2005 data only</t>
  </si>
  <si>
    <r>
      <t>To improve the detection rate for Trafalgar non-fatal shootings</t>
    </r>
    <r>
      <rPr>
        <i/>
        <sz val="12"/>
        <color indexed="62"/>
        <rFont val="Verdana"/>
        <family val="2"/>
      </rPr>
      <t xml:space="preserve"> no. of Trafalgar non-fatal shootings </t>
    </r>
    <r>
      <rPr>
        <b/>
        <i/>
        <u val="single"/>
        <sz val="12"/>
        <color indexed="62"/>
        <rFont val="Verdana"/>
        <family val="2"/>
      </rPr>
      <t>monthly offences</t>
    </r>
    <r>
      <rPr>
        <i/>
        <u val="single"/>
        <sz val="12"/>
        <color indexed="62"/>
        <rFont val="Verdana"/>
        <family val="2"/>
      </rPr>
      <t>)</t>
    </r>
  </si>
  <si>
    <r>
      <t>To improve the detection rate for Trafalgar non-fatal shootings</t>
    </r>
    <r>
      <rPr>
        <i/>
        <sz val="12"/>
        <color indexed="62"/>
        <rFont val="Verdana"/>
        <family val="2"/>
      </rPr>
      <t xml:space="preserve"> no. of Trafalgar non-fatal shootings </t>
    </r>
    <r>
      <rPr>
        <b/>
        <i/>
        <u val="single"/>
        <sz val="12"/>
        <color indexed="62"/>
        <rFont val="Verdana"/>
        <family val="2"/>
      </rPr>
      <t>monthly detections)</t>
    </r>
  </si>
  <si>
    <r>
      <t>To improve the detection rate for Trafalgar non-fatal shootings</t>
    </r>
    <r>
      <rPr>
        <i/>
        <sz val="12"/>
        <color indexed="62"/>
        <rFont val="Verdana"/>
        <family val="2"/>
      </rPr>
      <t xml:space="preserve"> no. of Trafalgar non-fatal shootings </t>
    </r>
    <r>
      <rPr>
        <b/>
        <i/>
        <u val="single"/>
        <sz val="12"/>
        <color indexed="62"/>
        <rFont val="Verdana"/>
        <family val="2"/>
      </rPr>
      <t>monthly detection rates)</t>
    </r>
  </si>
  <si>
    <t>These cells are already formatted to calculate a trident and Trafalgar total</t>
  </si>
  <si>
    <r>
      <t>To improve the detection rate for Trident/Trafalgar non-fatal shootings</t>
    </r>
    <r>
      <rPr>
        <i/>
        <sz val="12"/>
        <color indexed="62"/>
        <rFont val="Verdana"/>
        <family val="2"/>
      </rPr>
      <t xml:space="preserve"> no. of Trident/Trafalgar non-fatal shootings </t>
    </r>
    <r>
      <rPr>
        <b/>
        <i/>
        <u val="single"/>
        <sz val="12"/>
        <color indexed="62"/>
        <rFont val="Verdana"/>
        <family val="2"/>
      </rPr>
      <t>monthly offences)</t>
    </r>
  </si>
  <si>
    <r>
      <t>To improve the detection rate for Trident/Trafalgar non-fatal shootings</t>
    </r>
    <r>
      <rPr>
        <i/>
        <sz val="12"/>
        <color indexed="62"/>
        <rFont val="Verdana"/>
        <family val="2"/>
      </rPr>
      <t xml:space="preserve"> no. of Trident/Trafalgar non-fatal shootings </t>
    </r>
    <r>
      <rPr>
        <b/>
        <i/>
        <u val="single"/>
        <sz val="12"/>
        <color indexed="62"/>
        <rFont val="Verdana"/>
        <family val="2"/>
      </rPr>
      <t>monthly detections)</t>
    </r>
  </si>
  <si>
    <r>
      <t>To improve the detection rate for Trident/Trafalgar non-fatal shootings</t>
    </r>
    <r>
      <rPr>
        <i/>
        <sz val="12"/>
        <color indexed="62"/>
        <rFont val="Verdana"/>
        <family val="2"/>
      </rPr>
      <t xml:space="preserve"> no. of Trident/Trafalgar non-fatal shootings </t>
    </r>
    <r>
      <rPr>
        <b/>
        <i/>
        <u val="single"/>
        <sz val="12"/>
        <color indexed="62"/>
        <rFont val="Verdana"/>
        <family val="2"/>
      </rPr>
      <t>monthly detection rates)</t>
    </r>
  </si>
  <si>
    <r>
      <t>Use the</t>
    </r>
    <r>
      <rPr>
        <b/>
        <i/>
        <u val="single"/>
        <sz val="12"/>
        <color indexed="62"/>
        <rFont val="Verdana"/>
        <family val="2"/>
      </rPr>
      <t xml:space="preserve"> current</t>
    </r>
    <r>
      <rPr>
        <b/>
        <i/>
        <sz val="12"/>
        <color indexed="62"/>
        <rFont val="Verdana"/>
        <family val="2"/>
      </rPr>
      <t xml:space="preserve"> month's cumulative detection rate from these </t>
    </r>
    <r>
      <rPr>
        <b/>
        <i/>
        <u val="single"/>
        <sz val="12"/>
        <color indexed="62"/>
        <rFont val="Verdana"/>
        <family val="2"/>
      </rPr>
      <t>BLUE</t>
    </r>
    <r>
      <rPr>
        <b/>
        <i/>
        <sz val="12"/>
        <color indexed="62"/>
        <rFont val="Verdana"/>
        <family val="2"/>
      </rPr>
      <t xml:space="preserve"> cells to populate the cells in the main document - this is 2003/2004 data only</t>
    </r>
  </si>
  <si>
    <r>
      <t xml:space="preserve">To improve the detection rate for Trident non-fatal shootings </t>
    </r>
    <r>
      <rPr>
        <i/>
        <sz val="12"/>
        <color indexed="62"/>
        <rFont val="Verdana"/>
        <family val="2"/>
      </rPr>
      <t xml:space="preserve">(no. of Trident non-fatal shootings </t>
    </r>
    <r>
      <rPr>
        <b/>
        <i/>
        <u val="single"/>
        <sz val="12"/>
        <color indexed="62"/>
        <rFont val="Verdana"/>
        <family val="2"/>
      </rPr>
      <t>cumulative offences)</t>
    </r>
  </si>
  <si>
    <r>
      <t>Use the</t>
    </r>
    <r>
      <rPr>
        <b/>
        <i/>
        <u val="single"/>
        <sz val="12"/>
        <color indexed="62"/>
        <rFont val="Verdana"/>
        <family val="2"/>
      </rPr>
      <t xml:space="preserve"> current</t>
    </r>
    <r>
      <rPr>
        <b/>
        <i/>
        <sz val="12"/>
        <color indexed="62"/>
        <rFont val="Verdana"/>
        <family val="2"/>
      </rPr>
      <t xml:space="preserve"> month's cumulative detection rate from these </t>
    </r>
    <r>
      <rPr>
        <b/>
        <i/>
        <u val="single"/>
        <sz val="12"/>
        <color indexed="62"/>
        <rFont val="Verdana"/>
        <family val="2"/>
      </rPr>
      <t>BLUE</t>
    </r>
    <r>
      <rPr>
        <b/>
        <i/>
        <sz val="12"/>
        <color indexed="62"/>
        <rFont val="Verdana"/>
        <family val="2"/>
      </rPr>
      <t xml:space="preserve"> cells to populate the cells in the main document - this is 2004/2005 data only</t>
    </r>
  </si>
  <si>
    <r>
      <t xml:space="preserve">To improve the detection rate for Trident non-fatal shootings </t>
    </r>
    <r>
      <rPr>
        <i/>
        <sz val="12"/>
        <color indexed="62"/>
        <rFont val="Verdana"/>
        <family val="2"/>
      </rPr>
      <t xml:space="preserve">(no. of Trident non-fatal shootings </t>
    </r>
    <r>
      <rPr>
        <b/>
        <i/>
        <u val="single"/>
        <sz val="12"/>
        <color indexed="62"/>
        <rFont val="Verdana"/>
        <family val="2"/>
      </rPr>
      <t>cumulative detections)</t>
    </r>
  </si>
  <si>
    <r>
      <t xml:space="preserve">To improve the detection rate for Trident non-fatal shootings </t>
    </r>
    <r>
      <rPr>
        <i/>
        <sz val="12"/>
        <color indexed="62"/>
        <rFont val="Verdana"/>
        <family val="2"/>
      </rPr>
      <t xml:space="preserve">(no. of Trident non-fatal shootings </t>
    </r>
    <r>
      <rPr>
        <b/>
        <i/>
        <u val="single"/>
        <sz val="12"/>
        <color indexed="62"/>
        <rFont val="Verdana"/>
        <family val="2"/>
      </rPr>
      <t>cumulative detection rate)</t>
    </r>
  </si>
  <si>
    <r>
      <t>To improve the detection rate for Trafalgar non-fatal shootings</t>
    </r>
    <r>
      <rPr>
        <i/>
        <sz val="12"/>
        <color indexed="62"/>
        <rFont val="Verdana"/>
        <family val="2"/>
      </rPr>
      <t xml:space="preserve"> no. of Trafalgar non-fatal shootings </t>
    </r>
    <r>
      <rPr>
        <b/>
        <i/>
        <u val="single"/>
        <sz val="12"/>
        <color indexed="62"/>
        <rFont val="Verdana"/>
        <family val="2"/>
      </rPr>
      <t>cumulative offences</t>
    </r>
    <r>
      <rPr>
        <i/>
        <u val="single"/>
        <sz val="12"/>
        <color indexed="62"/>
        <rFont val="Verdana"/>
        <family val="2"/>
      </rPr>
      <t>)</t>
    </r>
  </si>
  <si>
    <r>
      <t>To improve the detection rate for Trafalgar non-fatal shootings</t>
    </r>
    <r>
      <rPr>
        <i/>
        <sz val="12"/>
        <color indexed="62"/>
        <rFont val="Verdana"/>
        <family val="2"/>
      </rPr>
      <t xml:space="preserve"> no. of Trafalgar non-fatal shootings </t>
    </r>
    <r>
      <rPr>
        <b/>
        <i/>
        <u val="single"/>
        <sz val="12"/>
        <color indexed="62"/>
        <rFont val="Verdana"/>
        <family val="2"/>
      </rPr>
      <t>cumulative detections)</t>
    </r>
  </si>
  <si>
    <r>
      <t xml:space="preserve">To improve the detection rate for Trafalgar non-fatal shootings </t>
    </r>
    <r>
      <rPr>
        <i/>
        <sz val="12"/>
        <color indexed="62"/>
        <rFont val="Verdana"/>
        <family val="2"/>
      </rPr>
      <t xml:space="preserve">(no. of Trident non-fatal shootings </t>
    </r>
    <r>
      <rPr>
        <b/>
        <i/>
        <u val="single"/>
        <sz val="12"/>
        <color indexed="62"/>
        <rFont val="Verdana"/>
        <family val="2"/>
      </rPr>
      <t>cumulative detection rate)</t>
    </r>
  </si>
  <si>
    <r>
      <t>To improve the detection rate for Trident/Trafalgar non-fatal shootings</t>
    </r>
    <r>
      <rPr>
        <i/>
        <sz val="12"/>
        <color indexed="62"/>
        <rFont val="Verdana"/>
        <family val="2"/>
      </rPr>
      <t xml:space="preserve"> no. of Trident/Trafalgar non-fatal shootings </t>
    </r>
    <r>
      <rPr>
        <b/>
        <i/>
        <u val="single"/>
        <sz val="12"/>
        <color indexed="62"/>
        <rFont val="Verdana"/>
        <family val="2"/>
      </rPr>
      <t>cumulative offences)</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</si>
</sst>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Red]0%"/>
    <numFmt numFmtId="166" formatCode="\-0%;[Red]0%"/>
    <numFmt numFmtId="167" formatCode="[Blue]0%;[Red]\-0%"/>
    <numFmt numFmtId="168" formatCode="[Red]0%;[Blue]\-0%"/>
    <numFmt numFmtId="169" formatCode="0_ ;\-0\ "/>
    <numFmt numFmtId="170" formatCode="&quot;Yes&quot;;&quot;Yes&quot;;&quot;No&quot;"/>
    <numFmt numFmtId="171" formatCode="&quot;True&quot;;&quot;True&quot;;&quot;False&quot;"/>
    <numFmt numFmtId="172" formatCode="&quot;On&quot;;&quot;On&quot;;&quot;Off&quot;"/>
    <numFmt numFmtId="173" formatCode="0.0%"/>
    <numFmt numFmtId="174" formatCode="[Blue]\&lt;#,###;[Red]\&gt;\-#,##0"/>
    <numFmt numFmtId="175" formatCode="[Blue]\&lt;0%;[Red]\&gt;\-0%"/>
    <numFmt numFmtId="176" formatCode="[Blue]\&lt;\-\4\%;[Red]\&gt;\-\4\%"/>
    <numFmt numFmtId="177" formatCode="\&lt;\=\-\4"/>
    <numFmt numFmtId="178" formatCode="\-\4\%;[Red]\&lt;\-\4\%"/>
    <numFmt numFmtId="179" formatCode="[Blue]\-\4\%;[Red]\&lt;\-\4\%"/>
    <numFmt numFmtId="180" formatCode="[Red][&lt;-4]General;[Blue][&gt;=-4]General"/>
    <numFmt numFmtId="181" formatCode="[Red][&lt;-0.04]General;[Blue][&gt;=-0.04]General"/>
    <numFmt numFmtId="182" formatCode="d\-mmm"/>
    <numFmt numFmtId="183" formatCode="&quot;£&quot;#,##0"/>
    <numFmt numFmtId="184" formatCode="m/d"/>
    <numFmt numFmtId="185" formatCode="m/d/yy\ h:mm\ AM/PM"/>
    <numFmt numFmtId="186" formatCode="m/d/yyyy"/>
    <numFmt numFmtId="187" formatCode="mm/dd/yy"/>
    <numFmt numFmtId="188" formatCode="#,##0.0"/>
    <numFmt numFmtId="189" formatCode="0.0"/>
    <numFmt numFmtId="190" formatCode="[Red]\-#,##0"/>
    <numFmt numFmtId="191" formatCode="mmm\-yyyy"/>
    <numFmt numFmtId="192" formatCode="d\-mmm\-yyyy"/>
    <numFmt numFmtId="193" formatCode="dd/mm/yy"/>
    <numFmt numFmtId="194" formatCode="mmmm\-yy"/>
  </numFmts>
  <fonts count="41">
    <font>
      <sz val="10"/>
      <name val="Arial"/>
      <family val="0"/>
    </font>
    <font>
      <u val="single"/>
      <sz val="10"/>
      <color indexed="12"/>
      <name val="Arial"/>
      <family val="0"/>
    </font>
    <font>
      <u val="single"/>
      <sz val="10"/>
      <color indexed="36"/>
      <name val="Arial"/>
      <family val="0"/>
    </font>
    <font>
      <sz val="8"/>
      <color indexed="62"/>
      <name val="Verdana"/>
      <family val="2"/>
    </font>
    <font>
      <i/>
      <sz val="8"/>
      <color indexed="62"/>
      <name val="Verdana"/>
      <family val="2"/>
    </font>
    <font>
      <b/>
      <i/>
      <sz val="12"/>
      <color indexed="9"/>
      <name val="Verdana"/>
      <family val="2"/>
    </font>
    <font>
      <sz val="4.75"/>
      <name val="Arial"/>
      <family val="0"/>
    </font>
    <font>
      <sz val="10"/>
      <color indexed="58"/>
      <name val="Verdana"/>
      <family val="2"/>
    </font>
    <font>
      <b/>
      <sz val="24"/>
      <color indexed="62"/>
      <name val="Verdana"/>
      <family val="2"/>
    </font>
    <font>
      <sz val="20"/>
      <color indexed="62"/>
      <name val="Verdana"/>
      <family val="2"/>
    </font>
    <font>
      <sz val="10"/>
      <color indexed="62"/>
      <name val="Verdana"/>
      <family val="2"/>
    </font>
    <font>
      <sz val="10"/>
      <color indexed="62"/>
      <name val="Arial"/>
      <family val="0"/>
    </font>
    <font>
      <b/>
      <sz val="17.5"/>
      <color indexed="62"/>
      <name val="Verdana"/>
      <family val="2"/>
    </font>
    <font>
      <sz val="14"/>
      <color indexed="62"/>
      <name val="Verdana"/>
      <family val="2"/>
    </font>
    <font>
      <i/>
      <sz val="14"/>
      <color indexed="62"/>
      <name val="Verdana"/>
      <family val="2"/>
    </font>
    <font>
      <sz val="10"/>
      <color indexed="18"/>
      <name val="Verdana"/>
      <family val="2"/>
    </font>
    <font>
      <b/>
      <sz val="11"/>
      <color indexed="18"/>
      <name val="Verdana"/>
      <family val="2"/>
    </font>
    <font>
      <sz val="10"/>
      <name val="Tahoma"/>
      <family val="2"/>
    </font>
    <font>
      <sz val="12"/>
      <color indexed="18"/>
      <name val="Arial"/>
      <family val="0"/>
    </font>
    <font>
      <sz val="12"/>
      <color indexed="18"/>
      <name val="Verdana"/>
      <family val="2"/>
    </font>
    <font>
      <sz val="10"/>
      <color indexed="18"/>
      <name val="Arial"/>
      <family val="2"/>
    </font>
    <font>
      <sz val="10"/>
      <color indexed="18"/>
      <name val="Tahoma"/>
      <family val="2"/>
    </font>
    <font>
      <sz val="9"/>
      <color indexed="18"/>
      <name val="Verdana"/>
      <family val="2"/>
    </font>
    <font>
      <sz val="12"/>
      <color indexed="62"/>
      <name val="Verdana"/>
      <family val="2"/>
    </font>
    <font>
      <b/>
      <sz val="12"/>
      <color indexed="62"/>
      <name val="Verdana"/>
      <family val="2"/>
    </font>
    <font>
      <sz val="12"/>
      <name val="Arial"/>
      <family val="0"/>
    </font>
    <font>
      <b/>
      <i/>
      <sz val="12"/>
      <color indexed="62"/>
      <name val="Verdana"/>
      <family val="2"/>
    </font>
    <font>
      <b/>
      <sz val="12"/>
      <color indexed="18"/>
      <name val="Verdana"/>
      <family val="2"/>
    </font>
    <font>
      <b/>
      <sz val="12"/>
      <color indexed="17"/>
      <name val="Arial"/>
      <family val="2"/>
    </font>
    <font>
      <b/>
      <sz val="12"/>
      <color indexed="10"/>
      <name val="Arial"/>
      <family val="2"/>
    </font>
    <font>
      <b/>
      <sz val="12"/>
      <color indexed="62"/>
      <name val="Arial"/>
      <family val="2"/>
    </font>
    <font>
      <i/>
      <sz val="12"/>
      <color indexed="62"/>
      <name val="Verdana"/>
      <family val="2"/>
    </font>
    <font>
      <b/>
      <i/>
      <u val="single"/>
      <sz val="12"/>
      <color indexed="62"/>
      <name val="Verdana"/>
      <family val="2"/>
    </font>
    <font>
      <i/>
      <u val="single"/>
      <sz val="12"/>
      <color indexed="62"/>
      <name val="Verdana"/>
      <family val="2"/>
    </font>
    <font>
      <sz val="12"/>
      <name val="Verdana"/>
      <family val="2"/>
    </font>
    <font>
      <b/>
      <sz val="12"/>
      <color indexed="10"/>
      <name val="Verdana"/>
      <family val="2"/>
    </font>
    <font>
      <b/>
      <i/>
      <sz val="12"/>
      <color indexed="18"/>
      <name val="Verdana"/>
      <family val="2"/>
    </font>
    <font>
      <sz val="12"/>
      <color indexed="62"/>
      <name val="Tahoma"/>
      <family val="2"/>
    </font>
    <font>
      <sz val="12"/>
      <color indexed="62"/>
      <name val="Arial"/>
      <family val="0"/>
    </font>
    <font>
      <sz val="11"/>
      <color indexed="62"/>
      <name val="Verdana"/>
      <family val="2"/>
    </font>
    <font>
      <b/>
      <sz val="14"/>
      <color indexed="62"/>
      <name val="Verdana"/>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62"/>
        <bgColor indexed="64"/>
      </patternFill>
    </fill>
    <fill>
      <patternFill patternType="solid">
        <fgColor indexed="18"/>
        <bgColor indexed="64"/>
      </patternFill>
    </fill>
  </fills>
  <borders count="74">
    <border>
      <left/>
      <right/>
      <top/>
      <bottom/>
      <diagonal/>
    </border>
    <border>
      <left style="thin">
        <color indexed="54"/>
      </left>
      <right style="thin">
        <color indexed="54"/>
      </right>
      <top style="thin">
        <color indexed="54"/>
      </top>
      <bottom style="double">
        <color indexed="54"/>
      </bottom>
    </border>
    <border>
      <left style="thin">
        <color indexed="54"/>
      </left>
      <right>
        <color indexed="63"/>
      </right>
      <top style="thin">
        <color indexed="54"/>
      </top>
      <bottom style="double">
        <color indexed="54"/>
      </bottom>
    </border>
    <border>
      <left>
        <color indexed="63"/>
      </left>
      <right style="thin">
        <color indexed="54"/>
      </right>
      <top style="thin">
        <color indexed="54"/>
      </top>
      <bottom style="double">
        <color indexed="54"/>
      </bottom>
    </border>
    <border>
      <left style="thin">
        <color indexed="54"/>
      </left>
      <right style="thin">
        <color indexed="54"/>
      </right>
      <top style="double">
        <color indexed="54"/>
      </top>
      <bottom style="thin">
        <color indexed="54"/>
      </bottom>
    </border>
    <border>
      <left style="thin">
        <color indexed="54"/>
      </left>
      <right>
        <color indexed="63"/>
      </right>
      <top style="double">
        <color indexed="54"/>
      </top>
      <bottom style="thin">
        <color indexed="54"/>
      </bottom>
    </border>
    <border>
      <left>
        <color indexed="63"/>
      </left>
      <right style="thin">
        <color indexed="54"/>
      </right>
      <top style="double">
        <color indexed="54"/>
      </top>
      <bottom style="thin">
        <color indexed="54"/>
      </bottom>
    </border>
    <border>
      <left style="thin">
        <color indexed="54"/>
      </left>
      <right style="thin">
        <color indexed="54"/>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style="thin">
        <color indexed="54"/>
      </top>
      <bottom style="thin">
        <color indexed="54"/>
      </bottom>
    </border>
    <border>
      <left style="thin">
        <color indexed="54"/>
      </left>
      <right style="thin">
        <color indexed="54"/>
      </right>
      <top>
        <color indexed="63"/>
      </top>
      <bottom style="thin">
        <color indexed="54"/>
      </bottom>
    </border>
    <border>
      <left style="thin">
        <color indexed="54"/>
      </left>
      <right>
        <color indexed="63"/>
      </right>
      <top>
        <color indexed="63"/>
      </top>
      <bottom style="thin">
        <color indexed="54"/>
      </bottom>
    </border>
    <border>
      <left style="thick">
        <color indexed="54"/>
      </left>
      <right style="thin">
        <color indexed="54"/>
      </right>
      <top style="thick">
        <color indexed="54"/>
      </top>
      <bottom style="double">
        <color indexed="54"/>
      </bottom>
    </border>
    <border>
      <left>
        <color indexed="63"/>
      </left>
      <right>
        <color indexed="63"/>
      </right>
      <top style="thick">
        <color indexed="54"/>
      </top>
      <bottom style="double">
        <color indexed="54"/>
      </bottom>
    </border>
    <border>
      <left style="thin">
        <color indexed="54"/>
      </left>
      <right style="thick">
        <color indexed="54"/>
      </right>
      <top style="thick">
        <color indexed="54"/>
      </top>
      <bottom style="double">
        <color indexed="54"/>
      </bottom>
    </border>
    <border>
      <left style="thick">
        <color indexed="54"/>
      </left>
      <right style="thin">
        <color indexed="54"/>
      </right>
      <top style="double">
        <color indexed="54"/>
      </top>
      <bottom>
        <color indexed="63"/>
      </bottom>
    </border>
    <border>
      <left style="thin">
        <color indexed="54"/>
      </left>
      <right>
        <color indexed="63"/>
      </right>
      <top style="double">
        <color indexed="54"/>
      </top>
      <bottom>
        <color indexed="63"/>
      </bottom>
    </border>
    <border>
      <left>
        <color indexed="63"/>
      </left>
      <right>
        <color indexed="63"/>
      </right>
      <top style="double">
        <color indexed="54"/>
      </top>
      <bottom>
        <color indexed="63"/>
      </bottom>
    </border>
    <border>
      <left>
        <color indexed="63"/>
      </left>
      <right style="thin">
        <color indexed="54"/>
      </right>
      <top style="double">
        <color indexed="54"/>
      </top>
      <bottom>
        <color indexed="63"/>
      </bottom>
    </border>
    <border>
      <left style="thin">
        <color indexed="54"/>
      </left>
      <right style="thick">
        <color indexed="54"/>
      </right>
      <top style="double">
        <color indexed="54"/>
      </top>
      <bottom>
        <color indexed="63"/>
      </bottom>
    </border>
    <border>
      <left style="thick">
        <color indexed="54"/>
      </left>
      <right style="thin">
        <color indexed="54"/>
      </right>
      <top style="thin">
        <color indexed="54"/>
      </top>
      <bottom style="thick">
        <color indexed="54"/>
      </bottom>
    </border>
    <border>
      <left style="thin">
        <color indexed="54"/>
      </left>
      <right style="thick">
        <color indexed="54"/>
      </right>
      <top>
        <color indexed="63"/>
      </top>
      <bottom>
        <color indexed="63"/>
      </bottom>
    </border>
    <border>
      <left style="thick">
        <color indexed="54"/>
      </left>
      <right style="thin">
        <color indexed="54"/>
      </right>
      <top style="thick">
        <color indexed="54"/>
      </top>
      <bottom>
        <color indexed="63"/>
      </bottom>
    </border>
    <border>
      <left>
        <color indexed="63"/>
      </left>
      <right>
        <color indexed="63"/>
      </right>
      <top style="thick">
        <color indexed="54"/>
      </top>
      <bottom>
        <color indexed="63"/>
      </bottom>
    </border>
    <border>
      <left style="thin">
        <color indexed="54"/>
      </left>
      <right style="thick">
        <color indexed="54"/>
      </right>
      <top style="thick">
        <color indexed="54"/>
      </top>
      <bottom>
        <color indexed="63"/>
      </bottom>
    </border>
    <border>
      <left style="thick">
        <color indexed="54"/>
      </left>
      <right style="thin">
        <color indexed="54"/>
      </right>
      <top>
        <color indexed="63"/>
      </top>
      <bottom>
        <color indexed="63"/>
      </bottom>
    </border>
    <border>
      <left style="thick">
        <color indexed="54"/>
      </left>
      <right style="thin">
        <color indexed="54"/>
      </right>
      <top>
        <color indexed="63"/>
      </top>
      <bottom style="thick">
        <color indexed="54"/>
      </bottom>
    </border>
    <border>
      <left style="thin">
        <color indexed="54"/>
      </left>
      <right>
        <color indexed="63"/>
      </right>
      <top>
        <color indexed="63"/>
      </top>
      <bottom style="thick">
        <color indexed="54"/>
      </bottom>
    </border>
    <border>
      <left>
        <color indexed="63"/>
      </left>
      <right>
        <color indexed="63"/>
      </right>
      <top>
        <color indexed="63"/>
      </top>
      <bottom style="thick">
        <color indexed="54"/>
      </bottom>
    </border>
    <border>
      <left style="thin">
        <color indexed="54"/>
      </left>
      <right style="thick">
        <color indexed="54"/>
      </right>
      <top>
        <color indexed="63"/>
      </top>
      <bottom style="thick">
        <color indexed="54"/>
      </bottom>
    </border>
    <border>
      <left style="thin">
        <color indexed="54"/>
      </left>
      <right>
        <color indexed="63"/>
      </right>
      <top style="thick">
        <color indexed="54"/>
      </top>
      <bottom>
        <color indexed="63"/>
      </bottom>
    </border>
    <border>
      <left>
        <color indexed="63"/>
      </left>
      <right>
        <color indexed="63"/>
      </right>
      <top>
        <color indexed="63"/>
      </top>
      <bottom style="thin">
        <color indexed="54"/>
      </bottom>
    </border>
    <border>
      <left style="thin">
        <color indexed="54"/>
      </left>
      <right>
        <color indexed="63"/>
      </right>
      <top>
        <color indexed="63"/>
      </top>
      <bottom>
        <color indexed="63"/>
      </bottom>
    </border>
    <border>
      <left style="thin">
        <color indexed="54"/>
      </left>
      <right>
        <color indexed="63"/>
      </right>
      <top style="thin">
        <color indexed="54"/>
      </top>
      <bottom style="thick">
        <color indexed="54"/>
      </bottom>
    </border>
    <border>
      <left>
        <color indexed="63"/>
      </left>
      <right>
        <color indexed="63"/>
      </right>
      <top style="thin">
        <color indexed="54"/>
      </top>
      <bottom style="thick">
        <color indexed="54"/>
      </bottom>
    </border>
    <border>
      <left style="thin">
        <color indexed="54"/>
      </left>
      <right style="thick">
        <color indexed="54"/>
      </right>
      <top style="thin">
        <color indexed="54"/>
      </top>
      <bottom style="thick">
        <color indexed="54"/>
      </bottom>
    </border>
    <border>
      <left style="thin">
        <color indexed="54"/>
      </left>
      <right style="thick">
        <color indexed="54"/>
      </right>
      <top>
        <color indexed="63"/>
      </top>
      <bottom style="thin">
        <color indexed="54"/>
      </bottom>
    </border>
    <border>
      <left style="medium">
        <color indexed="54"/>
      </left>
      <right style="thin">
        <color indexed="54"/>
      </right>
      <top style="thick">
        <color indexed="54"/>
      </top>
      <bottom style="double">
        <color indexed="54"/>
      </bottom>
    </border>
    <border>
      <left style="medium">
        <color indexed="54"/>
      </left>
      <right style="thin">
        <color indexed="54"/>
      </right>
      <top style="double">
        <color indexed="54"/>
      </top>
      <bottom>
        <color indexed="63"/>
      </bottom>
    </border>
    <border>
      <left style="medium">
        <color indexed="54"/>
      </left>
      <right style="thin">
        <color indexed="54"/>
      </right>
      <top>
        <color indexed="63"/>
      </top>
      <bottom>
        <color indexed="63"/>
      </bottom>
    </border>
    <border>
      <left style="medium">
        <color indexed="54"/>
      </left>
      <right style="thin">
        <color indexed="54"/>
      </right>
      <top>
        <color indexed="63"/>
      </top>
      <bottom style="medium">
        <color indexed="54"/>
      </bottom>
    </border>
    <border>
      <left>
        <color indexed="63"/>
      </left>
      <right>
        <color indexed="63"/>
      </right>
      <top>
        <color indexed="63"/>
      </top>
      <bottom style="medium">
        <color indexed="54"/>
      </bottom>
    </border>
    <border>
      <left style="thin">
        <color indexed="54"/>
      </left>
      <right style="thick">
        <color indexed="54"/>
      </right>
      <top>
        <color indexed="63"/>
      </top>
      <bottom style="medium">
        <color indexed="54"/>
      </bottom>
    </border>
    <border>
      <left style="thin">
        <color indexed="54"/>
      </left>
      <right style="thin">
        <color indexed="54"/>
      </right>
      <top style="double">
        <color indexed="54"/>
      </top>
      <bottom>
        <color indexed="63"/>
      </bottom>
    </border>
    <border>
      <left style="thin">
        <color indexed="54"/>
      </left>
      <right style="thin">
        <color indexed="54"/>
      </right>
      <top>
        <color indexed="63"/>
      </top>
      <bottom>
        <color indexed="63"/>
      </bottom>
    </border>
    <border>
      <left>
        <color indexed="63"/>
      </left>
      <right style="thin">
        <color indexed="54"/>
      </right>
      <top>
        <color indexed="63"/>
      </top>
      <bottom>
        <color indexed="63"/>
      </bottom>
    </border>
    <border>
      <left style="thick">
        <color indexed="54"/>
      </left>
      <right>
        <color indexed="63"/>
      </right>
      <top style="thick">
        <color indexed="54"/>
      </top>
      <bottom>
        <color indexed="63"/>
      </bottom>
    </border>
    <border>
      <left>
        <color indexed="63"/>
      </left>
      <right style="thin">
        <color indexed="54"/>
      </right>
      <top style="thick">
        <color indexed="54"/>
      </top>
      <bottom>
        <color indexed="63"/>
      </bottom>
    </border>
    <border>
      <left>
        <color indexed="63"/>
      </left>
      <right style="thick">
        <color indexed="54"/>
      </right>
      <top style="thick">
        <color indexed="54"/>
      </top>
      <bottom>
        <color indexed="63"/>
      </bottom>
    </border>
    <border>
      <left>
        <color indexed="63"/>
      </left>
      <right style="thick">
        <color indexed="54"/>
      </right>
      <top>
        <color indexed="63"/>
      </top>
      <bottom>
        <color indexed="63"/>
      </bottom>
    </border>
    <border>
      <left>
        <color indexed="63"/>
      </left>
      <right style="thin">
        <color indexed="54"/>
      </right>
      <top>
        <color indexed="63"/>
      </top>
      <bottom style="thick">
        <color indexed="54"/>
      </bottom>
    </border>
    <border>
      <left>
        <color indexed="63"/>
      </left>
      <right style="thick">
        <color indexed="54"/>
      </right>
      <top>
        <color indexed="63"/>
      </top>
      <bottom style="thick">
        <color indexed="54"/>
      </bottom>
    </border>
    <border>
      <left style="thick">
        <color indexed="54"/>
      </left>
      <right>
        <color indexed="63"/>
      </right>
      <top style="thick">
        <color indexed="54"/>
      </top>
      <bottom style="double">
        <color indexed="54"/>
      </bottom>
    </border>
    <border>
      <left>
        <color indexed="63"/>
      </left>
      <right style="thick">
        <color indexed="54"/>
      </right>
      <top style="double">
        <color indexed="54"/>
      </top>
      <bottom>
        <color indexed="63"/>
      </bottom>
    </border>
    <border>
      <left>
        <color indexed="63"/>
      </left>
      <right>
        <color indexed="63"/>
      </right>
      <top style="thin">
        <color indexed="54"/>
      </top>
      <bottom>
        <color indexed="63"/>
      </bottom>
    </border>
    <border>
      <left style="thin">
        <color indexed="54"/>
      </left>
      <right>
        <color indexed="63"/>
      </right>
      <top>
        <color indexed="63"/>
      </top>
      <bottom style="double">
        <color indexed="54"/>
      </bottom>
    </border>
    <border>
      <left>
        <color indexed="63"/>
      </left>
      <right style="thin">
        <color indexed="54"/>
      </right>
      <top>
        <color indexed="63"/>
      </top>
      <bottom style="double">
        <color indexed="54"/>
      </bottom>
    </border>
    <border>
      <left>
        <color indexed="63"/>
      </left>
      <right style="medium">
        <color indexed="54"/>
      </right>
      <top style="medium">
        <color indexed="54"/>
      </top>
      <bottom>
        <color indexed="63"/>
      </bottom>
    </border>
    <border>
      <left style="medium">
        <color indexed="54"/>
      </left>
      <right>
        <color indexed="63"/>
      </right>
      <top>
        <color indexed="63"/>
      </top>
      <bottom>
        <color indexed="63"/>
      </bottom>
    </border>
    <border>
      <left>
        <color indexed="63"/>
      </left>
      <right style="medium">
        <color indexed="54"/>
      </right>
      <top>
        <color indexed="63"/>
      </top>
      <bottom>
        <color indexed="63"/>
      </bottom>
    </border>
    <border>
      <left>
        <color indexed="63"/>
      </left>
      <right>
        <color indexed="63"/>
      </right>
      <top>
        <color indexed="63"/>
      </top>
      <bottom style="double">
        <color indexed="18"/>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style="medium">
        <color indexed="54"/>
      </left>
      <right>
        <color indexed="63"/>
      </right>
      <top>
        <color indexed="63"/>
      </top>
      <bottom style="medium">
        <color indexed="54"/>
      </bottom>
    </border>
    <border>
      <left>
        <color indexed="63"/>
      </left>
      <right style="medium">
        <color indexed="54"/>
      </right>
      <top>
        <color indexed="63"/>
      </top>
      <bottom style="medium">
        <color indexed="54"/>
      </bottom>
    </border>
    <border>
      <left style="thick">
        <color indexed="54"/>
      </left>
      <right>
        <color indexed="63"/>
      </right>
      <top>
        <color indexed="63"/>
      </top>
      <bottom>
        <color indexed="63"/>
      </bottom>
    </border>
    <border>
      <left style="thick">
        <color indexed="54"/>
      </left>
      <right>
        <color indexed="63"/>
      </right>
      <top>
        <color indexed="63"/>
      </top>
      <bottom style="thick">
        <color indexed="54"/>
      </bottom>
    </border>
    <border>
      <left style="thick">
        <color indexed="54"/>
      </left>
      <right>
        <color indexed="63"/>
      </right>
      <top style="thick">
        <color indexed="54"/>
      </top>
      <bottom style="thick">
        <color indexed="54"/>
      </bottom>
    </border>
    <border>
      <left>
        <color indexed="63"/>
      </left>
      <right>
        <color indexed="63"/>
      </right>
      <top style="thick">
        <color indexed="54"/>
      </top>
      <bottom style="thick">
        <color indexed="54"/>
      </bottom>
    </border>
    <border>
      <left>
        <color indexed="63"/>
      </left>
      <right style="thick">
        <color indexed="54"/>
      </right>
      <top style="thick">
        <color indexed="54"/>
      </top>
      <bottom style="thick">
        <color indexed="54"/>
      </bottom>
    </border>
    <border>
      <left>
        <color indexed="63"/>
      </left>
      <right style="thick">
        <color indexed="54"/>
      </right>
      <top style="thin">
        <color indexed="54"/>
      </top>
      <bottom style="thick">
        <color indexed="54"/>
      </bottom>
    </border>
    <border>
      <left>
        <color indexed="63"/>
      </left>
      <right>
        <color indexed="63"/>
      </right>
      <top style="double">
        <color indexed="54"/>
      </top>
      <bottom style="thin">
        <color indexed="54"/>
      </bottom>
    </border>
    <border>
      <left style="thin">
        <color indexed="54"/>
      </left>
      <right style="thin">
        <color indexed="54"/>
      </right>
      <top style="thin">
        <color indexed="54"/>
      </top>
      <bottom>
        <color indexed="63"/>
      </bottom>
    </border>
    <border>
      <left>
        <color indexed="63"/>
      </left>
      <right>
        <color indexed="63"/>
      </right>
      <top style="thin">
        <color indexed="54"/>
      </top>
      <bottom style="thin">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7" fillId="0" borderId="0">
      <alignment/>
      <protection/>
    </xf>
    <xf numFmtId="9" fontId="0" fillId="0" borderId="0" applyFont="0" applyFill="0" applyBorder="0" applyAlignment="0" applyProtection="0"/>
  </cellStyleXfs>
  <cellXfs count="328">
    <xf numFmtId="0" fontId="0" fillId="0" borderId="0" xfId="0" applyAlignment="1">
      <alignment/>
    </xf>
    <xf numFmtId="0" fontId="7" fillId="0" borderId="0" xfId="0" applyFont="1" applyFill="1" applyAlignment="1">
      <alignment/>
    </xf>
    <xf numFmtId="0" fontId="10" fillId="0" borderId="0" xfId="0" applyFont="1" applyFill="1" applyAlignment="1">
      <alignment/>
    </xf>
    <xf numFmtId="0" fontId="11" fillId="0" borderId="0" xfId="0" applyFont="1" applyAlignment="1">
      <alignment/>
    </xf>
    <xf numFmtId="0" fontId="3" fillId="0" borderId="0" xfId="0" applyFont="1" applyFill="1" applyAlignment="1">
      <alignment horizontal="right" vertical="center"/>
    </xf>
    <xf numFmtId="0" fontId="16" fillId="0" borderId="0" xfId="0" applyFont="1" applyFill="1" applyAlignment="1">
      <alignmen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xf>
    <xf numFmtId="0" fontId="22" fillId="0" borderId="0" xfId="0" applyFont="1" applyFill="1" applyAlignment="1">
      <alignment/>
    </xf>
    <xf numFmtId="3" fontId="21" fillId="2" borderId="0" xfId="21" applyNumberFormat="1" applyFont="1" applyFill="1" applyBorder="1" applyAlignment="1">
      <alignment horizontal="left" vertical="center" indent="1"/>
      <protection/>
    </xf>
    <xf numFmtId="3" fontId="15" fillId="2" borderId="0" xfId="21" applyNumberFormat="1" applyFont="1" applyFill="1" applyBorder="1" applyAlignment="1">
      <alignment horizontal="left" vertical="center" indent="1"/>
      <protection/>
    </xf>
    <xf numFmtId="0" fontId="23" fillId="0" borderId="0" xfId="0" applyFont="1" applyFill="1" applyAlignment="1">
      <alignment/>
    </xf>
    <xf numFmtId="0" fontId="23" fillId="0" borderId="0" xfId="0" applyFont="1" applyFill="1" applyBorder="1" applyAlignment="1">
      <alignment/>
    </xf>
    <xf numFmtId="0" fontId="23" fillId="0" borderId="0"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0" xfId="0" applyFont="1" applyAlignment="1">
      <alignment/>
    </xf>
    <xf numFmtId="0" fontId="26"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4" fillId="3" borderId="7" xfId="0" applyFont="1" applyFill="1" applyBorder="1" applyAlignment="1">
      <alignment horizontal="center" vertical="center" wrapText="1"/>
    </xf>
    <xf numFmtId="9" fontId="24" fillId="3" borderId="7" xfId="0" applyNumberFormat="1" applyFont="1" applyFill="1" applyBorder="1" applyAlignment="1">
      <alignment horizontal="center" vertical="center" wrapText="1"/>
    </xf>
    <xf numFmtId="9" fontId="23" fillId="0" borderId="7" xfId="0" applyNumberFormat="1" applyFont="1" applyBorder="1" applyAlignment="1">
      <alignment horizontal="center" vertical="center"/>
    </xf>
    <xf numFmtId="9" fontId="24" fillId="0" borderId="7" xfId="0" applyNumberFormat="1" applyFont="1" applyFill="1" applyBorder="1" applyAlignment="1">
      <alignment horizontal="center" vertical="center"/>
    </xf>
    <xf numFmtId="9" fontId="23" fillId="0" borderId="8" xfId="0" applyNumberFormat="1" applyFont="1" applyFill="1" applyBorder="1" applyAlignment="1">
      <alignment horizontal="justify" vertical="center" wrapText="1"/>
    </xf>
    <xf numFmtId="0" fontId="27" fillId="0" borderId="7" xfId="0" applyFont="1" applyFill="1" applyBorder="1" applyAlignment="1">
      <alignment horizontal="center" vertical="center"/>
    </xf>
    <xf numFmtId="0" fontId="26" fillId="0" borderId="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9" fontId="23" fillId="0" borderId="7"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4" fillId="0" borderId="7" xfId="0" applyFont="1" applyFill="1" applyBorder="1" applyAlignment="1">
      <alignment horizontal="center" vertical="center"/>
    </xf>
    <xf numFmtId="0" fontId="23" fillId="0" borderId="0" xfId="0" applyFont="1" applyFill="1" applyAlignment="1">
      <alignment horizontal="center" vertical="center"/>
    </xf>
    <xf numFmtId="2" fontId="23" fillId="0" borderId="0" xfId="0" applyNumberFormat="1" applyFont="1" applyFill="1" applyAlignment="1">
      <alignment horizontal="center" vertical="center"/>
    </xf>
    <xf numFmtId="9" fontId="23" fillId="0" borderId="0" xfId="0" applyNumberFormat="1" applyFont="1" applyFill="1" applyAlignment="1">
      <alignment/>
    </xf>
    <xf numFmtId="0" fontId="24"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0" xfId="0" applyFont="1" applyFill="1" applyBorder="1" applyAlignment="1">
      <alignment horizontal="center" vertical="center" wrapText="1"/>
    </xf>
    <xf numFmtId="1" fontId="23" fillId="0" borderId="10" xfId="0" applyNumberFormat="1" applyFont="1" applyFill="1" applyBorder="1" applyAlignment="1">
      <alignment horizontal="center" vertical="center"/>
    </xf>
    <xf numFmtId="1" fontId="24" fillId="0" borderId="10"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Alignment="1">
      <alignment horizontal="center"/>
    </xf>
    <xf numFmtId="0" fontId="26" fillId="0" borderId="0" xfId="0" applyFont="1" applyFill="1" applyAlignment="1">
      <alignment horizontal="right" vertical="top"/>
    </xf>
    <xf numFmtId="9" fontId="24" fillId="0" borderId="0" xfId="0" applyNumberFormat="1" applyFont="1" applyFill="1" applyAlignment="1">
      <alignment horizont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24" fillId="0" borderId="0" xfId="0" applyFont="1" applyFill="1" applyAlignment="1">
      <alignment/>
    </xf>
    <xf numFmtId="0" fontId="23" fillId="0" borderId="0" xfId="0" applyFont="1" applyFill="1" applyAlignment="1">
      <alignment horizontal="center" vertical="center" wrapText="1"/>
    </xf>
    <xf numFmtId="0" fontId="23" fillId="0" borderId="0" xfId="0" applyFont="1" applyFill="1" applyAlignment="1">
      <alignment horizontal="center"/>
    </xf>
    <xf numFmtId="0" fontId="24" fillId="0" borderId="0" xfId="0" applyFont="1" applyFill="1" applyAlignment="1">
      <alignment horizontal="center" vertical="center" wrapText="1"/>
    </xf>
    <xf numFmtId="17" fontId="24" fillId="0" borderId="0" xfId="0" applyNumberFormat="1" applyFont="1" applyFill="1" applyAlignment="1">
      <alignment/>
    </xf>
    <xf numFmtId="17" fontId="24" fillId="0" borderId="12" xfId="0" applyNumberFormat="1" applyFont="1" applyFill="1" applyBorder="1" applyAlignment="1">
      <alignment horizontal="right" vertical="center" wrapText="1"/>
    </xf>
    <xf numFmtId="17" fontId="24" fillId="0" borderId="13" xfId="0" applyNumberFormat="1" applyFont="1" applyFill="1" applyBorder="1" applyAlignment="1">
      <alignment horizontal="center" vertical="center" wrapText="1"/>
    </xf>
    <xf numFmtId="17" fontId="24" fillId="0" borderId="14" xfId="0" applyNumberFormat="1" applyFont="1" applyFill="1" applyBorder="1" applyAlignment="1">
      <alignment horizontal="center" vertical="center" wrapText="1"/>
    </xf>
    <xf numFmtId="0" fontId="26" fillId="0" borderId="15" xfId="0" applyFont="1" applyFill="1" applyBorder="1" applyAlignment="1">
      <alignment horizontal="right"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xf>
    <xf numFmtId="0" fontId="26" fillId="0" borderId="20" xfId="0" applyFont="1" applyFill="1" applyBorder="1" applyAlignment="1">
      <alignment horizontal="right" vertical="center" wrapText="1"/>
    </xf>
    <xf numFmtId="0" fontId="23" fillId="3" borderId="0" xfId="0" applyFont="1" applyFill="1" applyBorder="1" applyAlignment="1">
      <alignment horizontal="center" vertical="center" wrapText="1"/>
    </xf>
    <xf numFmtId="0" fontId="23" fillId="0" borderId="21" xfId="0" applyFont="1" applyFill="1" applyBorder="1" applyAlignment="1">
      <alignment horizontal="center" vertical="center"/>
    </xf>
    <xf numFmtId="0" fontId="26" fillId="0" borderId="22" xfId="0" applyFont="1" applyFill="1" applyBorder="1" applyAlignment="1">
      <alignment horizontal="right"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xf>
    <xf numFmtId="17" fontId="26" fillId="0" borderId="25" xfId="0" applyNumberFormat="1" applyFont="1" applyFill="1" applyBorder="1" applyAlignment="1">
      <alignment horizontal="right" vertical="center" wrapText="1"/>
    </xf>
    <xf numFmtId="0" fontId="26" fillId="0" borderId="26" xfId="0" applyFont="1" applyFill="1" applyBorder="1" applyAlignment="1">
      <alignment horizontal="right" vertical="center"/>
    </xf>
    <xf numFmtId="9" fontId="23" fillId="0" borderId="27" xfId="0" applyNumberFormat="1" applyFont="1" applyFill="1" applyBorder="1" applyAlignment="1">
      <alignment horizontal="center" vertical="center"/>
    </xf>
    <xf numFmtId="9" fontId="23" fillId="0" borderId="28" xfId="0" applyNumberFormat="1" applyFont="1" applyFill="1" applyBorder="1" applyAlignment="1">
      <alignment horizontal="center" vertical="center"/>
    </xf>
    <xf numFmtId="9" fontId="23" fillId="0" borderId="29" xfId="0" applyNumberFormat="1" applyFont="1" applyFill="1" applyBorder="1" applyAlignment="1">
      <alignment horizontal="center" vertical="center"/>
    </xf>
    <xf numFmtId="0" fontId="26" fillId="0" borderId="25" xfId="0" applyFont="1" applyFill="1" applyBorder="1" applyAlignment="1">
      <alignment horizontal="right" vertical="center" wrapText="1"/>
    </xf>
    <xf numFmtId="9" fontId="24" fillId="3" borderId="28" xfId="0" applyNumberFormat="1" applyFont="1" applyFill="1" applyBorder="1" applyAlignment="1">
      <alignment horizontal="center" vertical="center"/>
    </xf>
    <xf numFmtId="0" fontId="26" fillId="0" borderId="0" xfId="0" applyFont="1" applyFill="1" applyBorder="1" applyAlignment="1">
      <alignment horizontal="right" vertical="center"/>
    </xf>
    <xf numFmtId="9" fontId="24" fillId="0" borderId="0" xfId="0" applyNumberFormat="1" applyFont="1" applyFill="1" applyBorder="1" applyAlignment="1">
      <alignment horizontal="center" vertical="center"/>
    </xf>
    <xf numFmtId="9" fontId="23" fillId="0" borderId="0" xfId="0" applyNumberFormat="1" applyFont="1" applyFill="1" applyBorder="1" applyAlignment="1">
      <alignment horizontal="center" vertical="center"/>
    </xf>
    <xf numFmtId="0" fontId="26" fillId="0" borderId="26" xfId="0" applyFont="1" applyFill="1" applyBorder="1" applyAlignment="1">
      <alignment horizontal="right" vertical="center" wrapText="1"/>
    </xf>
    <xf numFmtId="9" fontId="23" fillId="0" borderId="28" xfId="0" applyNumberFormat="1" applyFont="1" applyFill="1" applyBorder="1" applyAlignment="1">
      <alignment horizontal="center" vertical="center" wrapText="1"/>
    </xf>
    <xf numFmtId="9" fontId="23" fillId="0" borderId="29" xfId="0" applyNumberFormat="1" applyFont="1" applyFill="1" applyBorder="1" applyAlignment="1">
      <alignment horizontal="center" vertical="center" wrapText="1"/>
    </xf>
    <xf numFmtId="0" fontId="23" fillId="0" borderId="21" xfId="0" applyFont="1" applyFill="1" applyBorder="1" applyAlignment="1">
      <alignment horizontal="center" vertical="center" wrapText="1"/>
    </xf>
    <xf numFmtId="9" fontId="23" fillId="0" borderId="27" xfId="0" applyNumberFormat="1"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6" fillId="3" borderId="20" xfId="0" applyFont="1" applyFill="1" applyBorder="1" applyAlignment="1">
      <alignment horizontal="right" vertical="center" wrapText="1"/>
    </xf>
    <xf numFmtId="9" fontId="23" fillId="3" borderId="33" xfId="0" applyNumberFormat="1" applyFont="1" applyFill="1" applyBorder="1" applyAlignment="1">
      <alignment horizontal="center" vertical="center" wrapText="1"/>
    </xf>
    <xf numFmtId="9" fontId="23" fillId="3" borderId="34" xfId="0" applyNumberFormat="1" applyFont="1" applyFill="1" applyBorder="1" applyAlignment="1">
      <alignment horizontal="center" vertical="center" wrapText="1"/>
    </xf>
    <xf numFmtId="9" fontId="23" fillId="3" borderId="35" xfId="0" applyNumberFormat="1" applyFont="1" applyFill="1" applyBorder="1" applyAlignment="1">
      <alignment horizontal="center" vertical="center" wrapText="1"/>
    </xf>
    <xf numFmtId="9" fontId="23" fillId="3" borderId="28"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17" fontId="23" fillId="0" borderId="25" xfId="0" applyNumberFormat="1" applyFont="1" applyFill="1" applyBorder="1" applyAlignment="1">
      <alignment horizontal="right" vertical="center"/>
    </xf>
    <xf numFmtId="0" fontId="23" fillId="0" borderId="0" xfId="0" applyFont="1" applyFill="1" applyBorder="1" applyAlignment="1">
      <alignment horizontal="center" vertical="center"/>
    </xf>
    <xf numFmtId="17" fontId="23" fillId="3" borderId="25" xfId="0" applyNumberFormat="1" applyFont="1" applyFill="1" applyBorder="1" applyAlignment="1">
      <alignment horizontal="right" vertical="center"/>
    </xf>
    <xf numFmtId="0" fontId="23" fillId="3" borderId="0" xfId="0" applyFont="1" applyFill="1" applyBorder="1" applyAlignment="1">
      <alignment horizontal="center" vertical="center"/>
    </xf>
    <xf numFmtId="0" fontId="23" fillId="0" borderId="25" xfId="0" applyFont="1" applyFill="1" applyBorder="1" applyAlignment="1">
      <alignment horizontal="right" vertical="center"/>
    </xf>
    <xf numFmtId="17" fontId="23" fillId="3" borderId="26" xfId="0" applyNumberFormat="1" applyFont="1" applyFill="1" applyBorder="1" applyAlignment="1">
      <alignment horizontal="right" vertical="center"/>
    </xf>
    <xf numFmtId="0" fontId="23" fillId="3" borderId="28" xfId="0" applyFont="1" applyFill="1" applyBorder="1" applyAlignment="1">
      <alignment horizontal="center" vertical="center" wrapText="1"/>
    </xf>
    <xf numFmtId="0" fontId="23" fillId="3"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Fill="1" applyAlignment="1">
      <alignment horizontal="right" vertical="center"/>
    </xf>
    <xf numFmtId="17" fontId="24" fillId="0" borderId="37" xfId="0" applyNumberFormat="1" applyFont="1" applyFill="1" applyBorder="1" applyAlignment="1">
      <alignment horizontal="right" vertical="center" wrapText="1"/>
    </xf>
    <xf numFmtId="0" fontId="23" fillId="0" borderId="38"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9" fontId="23" fillId="0" borderId="0"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3" fillId="0" borderId="7" xfId="0" applyFont="1" applyFill="1" applyBorder="1" applyAlignment="1">
      <alignment horizontal="justify" vertical="center" wrapText="1"/>
    </xf>
    <xf numFmtId="0" fontId="26"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4" fillId="0" borderId="0" xfId="0" applyFont="1" applyAlignment="1">
      <alignment/>
    </xf>
    <xf numFmtId="0" fontId="34" fillId="0" borderId="0" xfId="0" applyFont="1" applyFill="1" applyAlignment="1">
      <alignment horizontal="left"/>
    </xf>
    <xf numFmtId="0" fontId="24" fillId="0" borderId="16"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34" fillId="0" borderId="0" xfId="0" applyFont="1" applyFill="1" applyAlignment="1">
      <alignment/>
    </xf>
    <xf numFmtId="3" fontId="24" fillId="0" borderId="7" xfId="0" applyNumberFormat="1" applyFont="1" applyFill="1" applyBorder="1" applyAlignment="1">
      <alignment horizontal="center" vertical="center"/>
    </xf>
    <xf numFmtId="0" fontId="34" fillId="0" borderId="0" xfId="0" applyFont="1" applyFill="1" applyAlignment="1">
      <alignment horizontal="center" vertical="center" wrapText="1"/>
    </xf>
    <xf numFmtId="183" fontId="23" fillId="0" borderId="0" xfId="0" applyNumberFormat="1" applyFont="1" applyFill="1" applyBorder="1" applyAlignment="1">
      <alignment horizontal="center" vertical="center"/>
    </xf>
    <xf numFmtId="0" fontId="24" fillId="3" borderId="43" xfId="0" applyFont="1" applyFill="1" applyBorder="1" applyAlignment="1">
      <alignment horizontal="center" vertical="center" wrapText="1"/>
    </xf>
    <xf numFmtId="0" fontId="24" fillId="3" borderId="44" xfId="0" applyFont="1" applyFill="1" applyBorder="1" applyAlignment="1">
      <alignment horizontal="center" vertical="center" wrapText="1"/>
    </xf>
    <xf numFmtId="9" fontId="24" fillId="3" borderId="44" xfId="0" applyNumberFormat="1" applyFont="1" applyFill="1" applyBorder="1" applyAlignment="1">
      <alignment horizontal="center" vertical="center" wrapText="1"/>
    </xf>
    <xf numFmtId="1" fontId="24" fillId="0" borderId="7" xfId="0" applyNumberFormat="1" applyFont="1" applyBorder="1" applyAlignment="1">
      <alignment horizontal="center" vertical="center"/>
    </xf>
    <xf numFmtId="0" fontId="23" fillId="0" borderId="10" xfId="0" applyFont="1" applyFill="1" applyBorder="1" applyAlignment="1">
      <alignment horizontal="justify" vertical="center" wrapText="1"/>
    </xf>
    <xf numFmtId="0" fontId="34" fillId="0" borderId="0" xfId="0" applyFont="1" applyFill="1" applyAlignment="1">
      <alignment horizontal="center" vertical="center"/>
    </xf>
    <xf numFmtId="9" fontId="23" fillId="0" borderId="10" xfId="0" applyNumberFormat="1" applyFont="1" applyFill="1" applyBorder="1" applyAlignment="1">
      <alignment horizontal="center" vertical="center"/>
    </xf>
    <xf numFmtId="9" fontId="24" fillId="0" borderId="10" xfId="0" applyNumberFormat="1" applyFont="1" applyFill="1" applyBorder="1" applyAlignment="1">
      <alignment horizontal="center" vertical="center"/>
    </xf>
    <xf numFmtId="0" fontId="34" fillId="0" borderId="0" xfId="0" applyFont="1" applyFill="1" applyBorder="1" applyAlignment="1">
      <alignment horizontal="center" vertical="center"/>
    </xf>
    <xf numFmtId="9" fontId="23" fillId="0" borderId="7" xfId="0" applyNumberFormat="1" applyFont="1" applyFill="1" applyBorder="1" applyAlignment="1">
      <alignment horizontal="center" vertical="center"/>
    </xf>
    <xf numFmtId="9" fontId="27" fillId="0" borderId="7"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7" fillId="0" borderId="43" xfId="0" applyFont="1" applyFill="1" applyBorder="1" applyAlignment="1">
      <alignment horizontal="center" vertical="center"/>
    </xf>
    <xf numFmtId="0" fontId="35" fillId="0" borderId="32" xfId="0" applyFont="1" applyFill="1" applyBorder="1" applyAlignment="1">
      <alignment horizontal="center" vertical="center"/>
    </xf>
    <xf numFmtId="0" fontId="27" fillId="0" borderId="10" xfId="0" applyFont="1" applyFill="1" applyBorder="1" applyAlignment="1">
      <alignment horizontal="center" vertical="center"/>
    </xf>
    <xf numFmtId="9" fontId="34" fillId="0" borderId="0" xfId="0" applyNumberFormat="1" applyFont="1" applyFill="1" applyAlignment="1">
      <alignment/>
    </xf>
    <xf numFmtId="0" fontId="34" fillId="0" borderId="0" xfId="0" applyFont="1" applyAlignment="1">
      <alignment horizontal="left"/>
    </xf>
    <xf numFmtId="9" fontId="34" fillId="0" borderId="0" xfId="0" applyNumberFormat="1" applyFont="1" applyAlignment="1">
      <alignment/>
    </xf>
    <xf numFmtId="0" fontId="19" fillId="0" borderId="22" xfId="0" applyFont="1" applyBorder="1" applyAlignment="1">
      <alignment/>
    </xf>
    <xf numFmtId="17" fontId="19" fillId="0" borderId="23" xfId="0" applyNumberFormat="1" applyFont="1" applyBorder="1" applyAlignment="1">
      <alignment horizontal="center" vertical="center"/>
    </xf>
    <xf numFmtId="0" fontId="19" fillId="0" borderId="24" xfId="0" applyFont="1" applyFill="1" applyBorder="1" applyAlignment="1">
      <alignment horizontal="center" vertical="center"/>
    </xf>
    <xf numFmtId="0" fontId="24" fillId="0" borderId="25" xfId="0" applyFont="1" applyFill="1" applyBorder="1" applyAlignment="1">
      <alignment horizontal="right" vertical="center"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19" fillId="3" borderId="0" xfId="0" applyFont="1" applyFill="1" applyBorder="1" applyAlignment="1">
      <alignment horizontal="center" vertical="center"/>
    </xf>
    <xf numFmtId="3" fontId="19" fillId="0" borderId="32"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45" xfId="0" applyNumberFormat="1" applyFont="1" applyBorder="1" applyAlignment="1">
      <alignment horizontal="center" vertical="center"/>
    </xf>
    <xf numFmtId="3" fontId="23" fillId="0" borderId="21"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0" fontId="24" fillId="0" borderId="26" xfId="0" applyFont="1" applyFill="1" applyBorder="1" applyAlignment="1">
      <alignment horizontal="right" vertical="center" wrapText="1"/>
    </xf>
    <xf numFmtId="3" fontId="19" fillId="3" borderId="28" xfId="0" applyNumberFormat="1" applyFont="1" applyFill="1" applyBorder="1" applyAlignment="1">
      <alignment horizontal="center" vertical="center"/>
    </xf>
    <xf numFmtId="3" fontId="23" fillId="0" borderId="29" xfId="0" applyNumberFormat="1" applyFont="1" applyFill="1" applyBorder="1" applyAlignment="1">
      <alignment horizontal="center" vertical="center"/>
    </xf>
    <xf numFmtId="0" fontId="34" fillId="0" borderId="12" xfId="0" applyFont="1" applyBorder="1" applyAlignment="1">
      <alignment/>
    </xf>
    <xf numFmtId="17" fontId="19" fillId="0" borderId="13" xfId="0" applyNumberFormat="1" applyFont="1" applyBorder="1" applyAlignment="1">
      <alignment horizontal="center" vertical="center"/>
    </xf>
    <xf numFmtId="0" fontId="19" fillId="0" borderId="14" xfId="0" applyFont="1" applyFill="1" applyBorder="1" applyAlignment="1">
      <alignment horizontal="center" vertical="center"/>
    </xf>
    <xf numFmtId="0" fontId="24" fillId="0" borderId="15" xfId="0" applyFont="1" applyFill="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Fill="1" applyBorder="1" applyAlignment="1">
      <alignment horizontal="center" vertical="center"/>
    </xf>
    <xf numFmtId="0" fontId="19" fillId="0" borderId="17" xfId="0" applyFont="1" applyFill="1" applyBorder="1" applyAlignment="1">
      <alignment horizontal="center" vertical="center"/>
    </xf>
    <xf numFmtId="0" fontId="24" fillId="0" borderId="26" xfId="0" applyFont="1" applyFill="1" applyBorder="1" applyAlignment="1">
      <alignment horizontal="center" vertical="center" wrapText="1"/>
    </xf>
    <xf numFmtId="0" fontId="19" fillId="3" borderId="28" xfId="0" applyFont="1" applyFill="1" applyBorder="1" applyAlignment="1">
      <alignment horizontal="center" vertical="center"/>
    </xf>
    <xf numFmtId="0" fontId="19" fillId="0" borderId="29" xfId="0" applyFont="1" applyFill="1" applyBorder="1" applyAlignment="1">
      <alignment horizontal="center" vertical="center"/>
    </xf>
    <xf numFmtId="0" fontId="24" fillId="0" borderId="25" xfId="0" applyFont="1" applyFill="1" applyBorder="1" applyAlignment="1">
      <alignment horizontal="center" vertical="center" wrapText="1"/>
    </xf>
    <xf numFmtId="0" fontId="19" fillId="0" borderId="21" xfId="0" applyFont="1" applyFill="1" applyBorder="1" applyAlignment="1">
      <alignment horizontal="center" vertical="center"/>
    </xf>
    <xf numFmtId="9" fontId="19" fillId="0" borderId="0" xfId="0" applyNumberFormat="1" applyFont="1" applyBorder="1" applyAlignment="1">
      <alignment horizontal="center" vertical="center"/>
    </xf>
    <xf numFmtId="9" fontId="19" fillId="0" borderId="29" xfId="0" applyNumberFormat="1" applyFont="1" applyFill="1" applyBorder="1" applyAlignment="1">
      <alignment horizontal="center" vertical="center"/>
    </xf>
    <xf numFmtId="0" fontId="24" fillId="0" borderId="46" xfId="0" applyFont="1" applyFill="1" applyBorder="1" applyAlignment="1">
      <alignment horizontal="center" vertical="center" wrapText="1"/>
    </xf>
    <xf numFmtId="0" fontId="19" fillId="0" borderId="3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9" xfId="0" applyFont="1" applyFill="1" applyBorder="1" applyAlignment="1">
      <alignment horizontal="center" vertical="center"/>
    </xf>
    <xf numFmtId="9" fontId="19" fillId="3" borderId="27" xfId="0" applyNumberFormat="1" applyFont="1" applyFill="1" applyBorder="1" applyAlignment="1">
      <alignment horizontal="center" vertical="center"/>
    </xf>
    <xf numFmtId="9" fontId="19" fillId="3" borderId="28" xfId="0" applyNumberFormat="1" applyFont="1" applyFill="1" applyBorder="1" applyAlignment="1">
      <alignment horizontal="center" vertical="center"/>
    </xf>
    <xf numFmtId="9" fontId="19" fillId="3" borderId="50" xfId="0" applyNumberFormat="1" applyFont="1" applyFill="1" applyBorder="1" applyAlignment="1">
      <alignment horizontal="center" vertical="center"/>
    </xf>
    <xf numFmtId="9" fontId="19" fillId="0" borderId="51" xfId="0" applyNumberFormat="1" applyFont="1" applyFill="1" applyBorder="1" applyAlignment="1">
      <alignment horizontal="center" vertical="center"/>
    </xf>
    <xf numFmtId="0" fontId="24" fillId="0" borderId="22" xfId="0" applyFont="1" applyFill="1" applyBorder="1" applyAlignment="1">
      <alignment horizontal="center" vertical="center" wrapText="1"/>
    </xf>
    <xf numFmtId="9" fontId="19" fillId="0" borderId="28" xfId="0" applyNumberFormat="1" applyFont="1" applyFill="1" applyBorder="1" applyAlignment="1">
      <alignment horizontal="center" vertical="center"/>
    </xf>
    <xf numFmtId="0" fontId="34" fillId="0" borderId="0" xfId="0" applyFont="1" applyBorder="1" applyAlignment="1">
      <alignment/>
    </xf>
    <xf numFmtId="0" fontId="34" fillId="0" borderId="23" xfId="0" applyFont="1" applyBorder="1" applyAlignment="1">
      <alignment/>
    </xf>
    <xf numFmtId="0" fontId="34" fillId="0" borderId="52" xfId="0" applyFont="1" applyBorder="1" applyAlignment="1">
      <alignment/>
    </xf>
    <xf numFmtId="10" fontId="19" fillId="0" borderId="17" xfId="0" applyNumberFormat="1" applyFont="1" applyBorder="1" applyAlignment="1">
      <alignment horizontal="center" vertical="center"/>
    </xf>
    <xf numFmtId="10" fontId="19" fillId="0" borderId="17" xfId="0" applyNumberFormat="1" applyFont="1" applyFill="1" applyBorder="1" applyAlignment="1">
      <alignment horizontal="center" vertical="center"/>
    </xf>
    <xf numFmtId="0" fontId="19" fillId="0" borderId="53" xfId="0" applyFont="1" applyFill="1" applyBorder="1" applyAlignment="1">
      <alignment horizontal="center" vertical="center"/>
    </xf>
    <xf numFmtId="0" fontId="19" fillId="0" borderId="18" xfId="0" applyFont="1" applyFill="1" applyBorder="1" applyAlignment="1">
      <alignment horizontal="center" vertical="center"/>
    </xf>
    <xf numFmtId="10" fontId="19" fillId="3" borderId="27" xfId="0" applyNumberFormat="1" applyFont="1" applyFill="1" applyBorder="1" applyAlignment="1">
      <alignment horizontal="center" vertical="center"/>
    </xf>
    <xf numFmtId="10" fontId="19" fillId="3" borderId="28" xfId="0" applyNumberFormat="1" applyFont="1" applyFill="1" applyBorder="1" applyAlignment="1">
      <alignment horizontal="center" vertical="center"/>
    </xf>
    <xf numFmtId="0" fontId="19" fillId="0" borderId="51" xfId="0" applyFont="1" applyFill="1" applyBorder="1" applyAlignment="1">
      <alignment horizontal="center" vertical="center"/>
    </xf>
    <xf numFmtId="0" fontId="19" fillId="0" borderId="30" xfId="0" applyFont="1" applyBorder="1" applyAlignment="1">
      <alignment horizontal="center" vertical="center"/>
    </xf>
    <xf numFmtId="0" fontId="19" fillId="0" borderId="23" xfId="0" applyFont="1" applyBorder="1" applyAlignment="1">
      <alignment horizontal="center" vertical="center"/>
    </xf>
    <xf numFmtId="0" fontId="19" fillId="0" borderId="32" xfId="0" applyFont="1" applyBorder="1" applyAlignment="1">
      <alignment horizontal="center" vertical="center"/>
    </xf>
    <xf numFmtId="9" fontId="19" fillId="0" borderId="27" xfId="0" applyNumberFormat="1" applyFont="1" applyBorder="1" applyAlignment="1">
      <alignment horizontal="center" vertical="center"/>
    </xf>
    <xf numFmtId="9" fontId="19" fillId="0" borderId="28" xfId="0" applyNumberFormat="1" applyFont="1" applyBorder="1" applyAlignment="1">
      <alignment horizontal="center" vertical="center"/>
    </xf>
    <xf numFmtId="9" fontId="19" fillId="0" borderId="51" xfId="22" applyFont="1" applyBorder="1" applyAlignment="1">
      <alignment horizontal="center" vertical="center"/>
    </xf>
    <xf numFmtId="9" fontId="19" fillId="0" borderId="50" xfId="0" applyNumberFormat="1" applyFont="1" applyBorder="1" applyAlignment="1">
      <alignment horizontal="center" vertical="center"/>
    </xf>
    <xf numFmtId="9" fontId="19" fillId="0" borderId="51" xfId="0" applyNumberFormat="1" applyFont="1" applyBorder="1" applyAlignment="1">
      <alignment horizontal="center" vertical="center"/>
    </xf>
    <xf numFmtId="0" fontId="19" fillId="3" borderId="30"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47" xfId="0" applyFont="1" applyFill="1" applyBorder="1" applyAlignment="1">
      <alignment horizontal="center" vertical="center"/>
    </xf>
    <xf numFmtId="0" fontId="19" fillId="0" borderId="45" xfId="0" applyFont="1" applyBorder="1" applyAlignment="1">
      <alignment horizontal="center" vertical="center"/>
    </xf>
    <xf numFmtId="9" fontId="19" fillId="0" borderId="51" xfId="22" applyFont="1" applyFill="1" applyBorder="1" applyAlignment="1">
      <alignment horizontal="center" vertical="center"/>
    </xf>
    <xf numFmtId="0" fontId="25" fillId="0" borderId="0" xfId="0" applyFont="1" applyFill="1" applyAlignment="1">
      <alignment/>
    </xf>
    <xf numFmtId="0" fontId="23" fillId="0" borderId="4" xfId="0" applyFont="1" applyFill="1" applyBorder="1" applyAlignment="1">
      <alignment horizontal="center" vertical="center"/>
    </xf>
    <xf numFmtId="0" fontId="24" fillId="0" borderId="4" xfId="0" applyFont="1" applyFill="1" applyBorder="1" applyAlignment="1">
      <alignment horizontal="center" vertical="center"/>
    </xf>
    <xf numFmtId="0" fontId="23" fillId="0" borderId="43" xfId="0" applyFont="1" applyFill="1" applyBorder="1" applyAlignment="1">
      <alignment horizontal="justify" vertical="center" wrapText="1"/>
    </xf>
    <xf numFmtId="0" fontId="27" fillId="0" borderId="4" xfId="0" applyFont="1" applyFill="1" applyBorder="1" applyAlignment="1">
      <alignment horizontal="center" vertical="center"/>
    </xf>
    <xf numFmtId="9" fontId="25" fillId="0" borderId="0" xfId="0" applyNumberFormat="1" applyFont="1" applyFill="1" applyAlignment="1">
      <alignment/>
    </xf>
    <xf numFmtId="9" fontId="23" fillId="0" borderId="44" xfId="0" applyNumberFormat="1" applyFont="1" applyFill="1" applyBorder="1" applyAlignment="1">
      <alignment horizontal="center" vertical="center" wrapText="1"/>
    </xf>
    <xf numFmtId="0" fontId="23" fillId="0" borderId="54" xfId="0" applyFont="1" applyFill="1" applyBorder="1" applyAlignment="1">
      <alignment vertical="center" wrapText="1"/>
    </xf>
    <xf numFmtId="0" fontId="23" fillId="0" borderId="54" xfId="0" applyFont="1" applyFill="1" applyBorder="1" applyAlignment="1">
      <alignment horizontal="center" vertical="center" wrapText="1"/>
    </xf>
    <xf numFmtId="0" fontId="37" fillId="0" borderId="4" xfId="0" applyFont="1" applyBorder="1" applyAlignment="1">
      <alignment horizontal="center" vertical="center" wrapText="1"/>
    </xf>
    <xf numFmtId="3" fontId="23" fillId="0" borderId="5" xfId="0" applyNumberFormat="1" applyFont="1" applyFill="1" applyBorder="1" applyAlignment="1">
      <alignment horizontal="center" vertical="center"/>
    </xf>
    <xf numFmtId="3" fontId="27" fillId="0" borderId="43" xfId="0" applyNumberFormat="1" applyFont="1" applyBorder="1" applyAlignment="1">
      <alignment horizontal="center" vertical="center" wrapText="1"/>
    </xf>
    <xf numFmtId="0" fontId="23" fillId="0" borderId="18" xfId="0" applyFont="1" applyFill="1" applyBorder="1" applyAlignment="1">
      <alignment horizontal="justify" vertical="center" wrapText="1"/>
    </xf>
    <xf numFmtId="173" fontId="23" fillId="0" borderId="0" xfId="0" applyNumberFormat="1" applyFont="1" applyFill="1" applyAlignment="1">
      <alignment horizontal="center" vertical="center"/>
    </xf>
    <xf numFmtId="0" fontId="37" fillId="0" borderId="7" xfId="0" applyFont="1" applyBorder="1" applyAlignment="1">
      <alignment horizontal="center" vertical="center" wrapText="1"/>
    </xf>
    <xf numFmtId="3" fontId="23" fillId="0" borderId="10" xfId="0" applyNumberFormat="1" applyFont="1" applyFill="1" applyBorder="1" applyAlignment="1">
      <alignment horizontal="center" vertical="center"/>
    </xf>
    <xf numFmtId="3" fontId="27" fillId="0" borderId="7" xfId="0" applyNumberFormat="1" applyFont="1" applyBorder="1" applyAlignment="1">
      <alignment horizontal="center" vertical="center" wrapText="1"/>
    </xf>
    <xf numFmtId="0" fontId="25" fillId="0" borderId="0" xfId="0" applyFont="1" applyFill="1" applyAlignment="1">
      <alignment wrapText="1"/>
    </xf>
    <xf numFmtId="0" fontId="24" fillId="0" borderId="54" xfId="0" applyFont="1" applyFill="1" applyBorder="1" applyAlignment="1">
      <alignment horizontal="center" vertical="center"/>
    </xf>
    <xf numFmtId="3" fontId="23" fillId="0" borderId="0" xfId="0" applyNumberFormat="1" applyFont="1" applyFill="1" applyAlignment="1">
      <alignment/>
    </xf>
    <xf numFmtId="3" fontId="23" fillId="0" borderId="0" xfId="0" applyNumberFormat="1" applyFont="1" applyFill="1" applyBorder="1" applyAlignment="1">
      <alignment/>
    </xf>
    <xf numFmtId="3" fontId="25" fillId="0" borderId="0" xfId="0" applyNumberFormat="1" applyFont="1" applyAlignment="1">
      <alignment/>
    </xf>
    <xf numFmtId="17" fontId="23" fillId="0" borderId="0" xfId="0" applyNumberFormat="1"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wrapText="1"/>
    </xf>
    <xf numFmtId="17" fontId="23" fillId="0" borderId="0" xfId="0" applyNumberFormat="1" applyFont="1" applyFill="1" applyAlignment="1">
      <alignment/>
    </xf>
    <xf numFmtId="3" fontId="23" fillId="0" borderId="4" xfId="0" applyNumberFormat="1" applyFont="1" applyFill="1" applyBorder="1" applyAlignment="1">
      <alignment horizontal="center" vertical="center"/>
    </xf>
    <xf numFmtId="3" fontId="38" fillId="0" borderId="4" xfId="0" applyNumberFormat="1" applyFont="1" applyBorder="1" applyAlignment="1">
      <alignment horizontal="center" vertical="center"/>
    </xf>
    <xf numFmtId="3" fontId="23" fillId="0" borderId="43" xfId="0" applyNumberFormat="1" applyFont="1" applyFill="1" applyBorder="1" applyAlignment="1">
      <alignment horizontal="center" vertical="center"/>
    </xf>
    <xf numFmtId="3" fontId="23" fillId="0" borderId="7" xfId="0" applyNumberFormat="1" applyFont="1" applyFill="1" applyBorder="1" applyAlignment="1">
      <alignment horizontal="center" vertical="center"/>
    </xf>
    <xf numFmtId="3" fontId="38" fillId="0" borderId="7" xfId="0" applyNumberFormat="1" applyFont="1" applyBorder="1" applyAlignment="1">
      <alignment horizontal="center" vertical="center"/>
    </xf>
    <xf numFmtId="0" fontId="23" fillId="0" borderId="0" xfId="0" applyFont="1" applyFill="1" applyAlignment="1">
      <alignment horizontal="right"/>
    </xf>
    <xf numFmtId="0" fontId="37" fillId="3" borderId="4" xfId="0" applyFont="1" applyFill="1" applyBorder="1" applyAlignment="1">
      <alignment horizontal="center" vertical="center" wrapText="1"/>
    </xf>
    <xf numFmtId="0" fontId="23" fillId="3" borderId="0" xfId="0" applyFont="1" applyFill="1" applyAlignment="1">
      <alignment/>
    </xf>
    <xf numFmtId="0" fontId="25" fillId="3" borderId="0" xfId="0" applyFont="1" applyFill="1" applyAlignment="1">
      <alignment/>
    </xf>
    <xf numFmtId="0" fontId="37" fillId="3" borderId="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3" borderId="1" xfId="0" applyFont="1" applyFill="1" applyBorder="1" applyAlignment="1">
      <alignment horizontal="center" vertical="center"/>
    </xf>
    <xf numFmtId="0" fontId="23" fillId="0" borderId="44" xfId="0" applyFont="1" applyFill="1" applyBorder="1" applyAlignment="1">
      <alignment horizontal="center" vertical="center" wrapText="1"/>
    </xf>
    <xf numFmtId="0" fontId="23" fillId="0" borderId="4" xfId="0" applyFont="1" applyBorder="1" applyAlignment="1" quotePrefix="1">
      <alignment horizontal="center" vertical="center" wrapText="1"/>
    </xf>
    <xf numFmtId="0" fontId="23" fillId="2" borderId="0" xfId="0" applyFont="1" applyFill="1" applyAlignment="1">
      <alignment horizontal="center" vertical="center" wrapText="1"/>
    </xf>
    <xf numFmtId="0" fontId="11" fillId="0" borderId="0" xfId="0" applyFont="1" applyAlignment="1">
      <alignment/>
    </xf>
    <xf numFmtId="0" fontId="23" fillId="0" borderId="7" xfId="0" applyFont="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8" fillId="0" borderId="0" xfId="0" applyFont="1" applyFill="1" applyBorder="1" applyAlignment="1">
      <alignment horizontal="center"/>
    </xf>
    <xf numFmtId="0" fontId="12" fillId="0" borderId="60" xfId="0" applyFont="1" applyFill="1" applyBorder="1" applyAlignment="1">
      <alignment horizontal="center"/>
    </xf>
    <xf numFmtId="49" fontId="14" fillId="0" borderId="0" xfId="0" applyNumberFormat="1" applyFont="1" applyFill="1" applyAlignment="1">
      <alignment horizontal="center"/>
    </xf>
    <xf numFmtId="0" fontId="9" fillId="0" borderId="0" xfId="0" applyFont="1" applyFill="1" applyAlignment="1">
      <alignment horizontal="center"/>
    </xf>
    <xf numFmtId="0" fontId="5" fillId="4" borderId="0" xfId="0" applyFont="1" applyFill="1" applyBorder="1" applyAlignment="1">
      <alignment horizontal="center"/>
    </xf>
    <xf numFmtId="0" fontId="26" fillId="0" borderId="61"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5" fillId="5" borderId="0" xfId="0" applyFont="1" applyFill="1" applyAlignment="1">
      <alignment horizontal="center"/>
    </xf>
    <xf numFmtId="0" fontId="26" fillId="0" borderId="67"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40" fillId="0" borderId="0" xfId="0" applyFont="1" applyFill="1" applyAlignment="1">
      <alignment horizontal="center" vertical="center"/>
    </xf>
    <xf numFmtId="0" fontId="5" fillId="4" borderId="0" xfId="0" applyFont="1" applyFill="1" applyAlignment="1">
      <alignment horizontal="center" vertical="center"/>
    </xf>
    <xf numFmtId="0" fontId="24" fillId="0" borderId="72"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10" xfId="0" applyFont="1" applyFill="1" applyBorder="1" applyAlignment="1">
      <alignment horizontal="center" vertical="center" wrapText="1"/>
    </xf>
    <xf numFmtId="10" fontId="19" fillId="0" borderId="16" xfId="0" applyNumberFormat="1" applyFont="1" applyBorder="1" applyAlignment="1">
      <alignment horizontal="center" vertical="center"/>
    </xf>
    <xf numFmtId="10" fontId="19" fillId="0" borderId="17"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36" fillId="0" borderId="46"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66"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3" xfId="0" applyFont="1" applyFill="1" applyBorder="1" applyAlignment="1">
      <alignment horizontal="center" vertical="center"/>
    </xf>
    <xf numFmtId="0" fontId="23" fillId="0" borderId="8" xfId="0" applyFont="1" applyFill="1" applyBorder="1" applyAlignment="1">
      <alignment horizontal="center" vertical="center"/>
    </xf>
    <xf numFmtId="0" fontId="5" fillId="4" borderId="0" xfId="0" applyFont="1" applyFill="1" applyAlignment="1">
      <alignment horizontal="center" vertical="center" wrapText="1"/>
    </xf>
    <xf numFmtId="0" fontId="24" fillId="0" borderId="0" xfId="0" applyFont="1" applyFill="1" applyAlignment="1">
      <alignment horizontal="center" vertical="center"/>
    </xf>
    <xf numFmtId="0" fontId="13"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ook1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
          <c:w val="1"/>
          <c:h val="0.72175"/>
        </c:manualLayout>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val>
            <c:numRef>
              <c:f>'[1]Cover'!$C$58:$C$65</c:f>
              <c:numCache>
                <c:ptCount val="8"/>
                <c:pt idx="0">
                  <c:v>35</c:v>
                </c:pt>
                <c:pt idx="1">
                  <c:v>33</c:v>
                </c:pt>
                <c:pt idx="2">
                  <c:v>30</c:v>
                </c:pt>
                <c:pt idx="3">
                  <c:v>27</c:v>
                </c:pt>
                <c:pt idx="4">
                  <c:v>19</c:v>
                </c:pt>
                <c:pt idx="5">
                  <c:v>13</c:v>
                </c:pt>
                <c:pt idx="6">
                  <c:v>8</c:v>
                </c:pt>
                <c:pt idx="7">
                  <c:v>5</c:v>
                </c:pt>
              </c:numCache>
            </c:numRef>
          </c:val>
          <c:smooth val="0"/>
        </c:ser>
        <c:ser>
          <c:idx val="1"/>
          <c:order val="1"/>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CCFF"/>
              </a:solidFill>
              <a:ln>
                <a:solidFill>
                  <a:srgbClr val="99CCFF"/>
                </a:solidFill>
              </a:ln>
            </c:spPr>
          </c:marker>
          <c:val>
            <c:numRef>
              <c:f>'[1]Cover'!$D$58:$D$65</c:f>
              <c:numCache>
                <c:ptCount val="8"/>
                <c:pt idx="0">
                  <c:v>41</c:v>
                </c:pt>
                <c:pt idx="1">
                  <c:v>36</c:v>
                </c:pt>
                <c:pt idx="2">
                  <c:v>29</c:v>
                </c:pt>
                <c:pt idx="3">
                  <c:v>23</c:v>
                </c:pt>
                <c:pt idx="4">
                  <c:v>16</c:v>
                </c:pt>
                <c:pt idx="5">
                  <c:v>9</c:v>
                </c:pt>
                <c:pt idx="6">
                  <c:v>8</c:v>
                </c:pt>
                <c:pt idx="7">
                  <c:v>7</c:v>
                </c:pt>
              </c:numCache>
            </c:numRef>
          </c:val>
          <c:smooth val="0"/>
        </c:ser>
        <c:ser>
          <c:idx val="2"/>
          <c:order val="2"/>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CCFF"/>
              </a:solidFill>
              <a:ln>
                <a:solidFill>
                  <a:srgbClr val="00CCFF"/>
                </a:solidFill>
              </a:ln>
            </c:spPr>
          </c:marker>
          <c:val>
            <c:numRef>
              <c:f>'[1]Cover'!$E$58:$E$65</c:f>
              <c:numCache>
                <c:ptCount val="8"/>
                <c:pt idx="0">
                  <c:v>39</c:v>
                </c:pt>
                <c:pt idx="1">
                  <c:v>31</c:v>
                </c:pt>
                <c:pt idx="2">
                  <c:v>28</c:v>
                </c:pt>
                <c:pt idx="3">
                  <c:v>24</c:v>
                </c:pt>
                <c:pt idx="4">
                  <c:v>21</c:v>
                </c:pt>
                <c:pt idx="5">
                  <c:v>11</c:v>
                </c:pt>
                <c:pt idx="6">
                  <c:v>10</c:v>
                </c:pt>
                <c:pt idx="7">
                  <c:v>3</c:v>
                </c:pt>
              </c:numCache>
            </c:numRef>
          </c:val>
          <c:smooth val="0"/>
        </c:ser>
        <c:marker val="1"/>
        <c:axId val="66860915"/>
        <c:axId val="64877324"/>
      </c:lineChart>
      <c:catAx>
        <c:axId val="66860915"/>
        <c:scaling>
          <c:orientation val="minMax"/>
        </c:scaling>
        <c:axPos val="b"/>
        <c:delete val="0"/>
        <c:numFmt formatCode="General" sourceLinked="1"/>
        <c:majorTickMark val="out"/>
        <c:minorTickMark val="none"/>
        <c:tickLblPos val="none"/>
        <c:spPr>
          <a:ln w="3175">
            <a:noFill/>
          </a:ln>
        </c:spPr>
        <c:crossAx val="64877324"/>
        <c:crosses val="autoZero"/>
        <c:auto val="1"/>
        <c:lblOffset val="100"/>
        <c:noMultiLvlLbl val="0"/>
      </c:catAx>
      <c:valAx>
        <c:axId val="64877324"/>
        <c:scaling>
          <c:orientation val="minMax"/>
        </c:scaling>
        <c:axPos val="l"/>
        <c:delete val="0"/>
        <c:numFmt formatCode="General" sourceLinked="1"/>
        <c:majorTickMark val="out"/>
        <c:minorTickMark val="none"/>
        <c:tickLblPos val="none"/>
        <c:spPr>
          <a:ln w="3175">
            <a:noFill/>
          </a:ln>
        </c:spPr>
        <c:crossAx val="6686091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
          <c:w val="1"/>
          <c:h val="1"/>
        </c:manualLayout>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val>
            <c:numRef>
              <c:f>'[1]Cover'!$C$58:$C$65</c:f>
              <c:numCache>
                <c:ptCount val="8"/>
                <c:pt idx="0">
                  <c:v>35</c:v>
                </c:pt>
                <c:pt idx="1">
                  <c:v>33</c:v>
                </c:pt>
                <c:pt idx="2">
                  <c:v>30</c:v>
                </c:pt>
                <c:pt idx="3">
                  <c:v>27</c:v>
                </c:pt>
                <c:pt idx="4">
                  <c:v>19</c:v>
                </c:pt>
                <c:pt idx="5">
                  <c:v>13</c:v>
                </c:pt>
                <c:pt idx="6">
                  <c:v>8</c:v>
                </c:pt>
                <c:pt idx="7">
                  <c:v>5</c:v>
                </c:pt>
              </c:numCache>
            </c:numRef>
          </c:val>
          <c:smooth val="0"/>
        </c:ser>
        <c:ser>
          <c:idx val="1"/>
          <c:order val="1"/>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CCFF"/>
              </a:solidFill>
              <a:ln>
                <a:solidFill>
                  <a:srgbClr val="99CCFF"/>
                </a:solidFill>
              </a:ln>
            </c:spPr>
          </c:marker>
          <c:val>
            <c:numRef>
              <c:f>'[1]Cover'!$D$58:$D$65</c:f>
              <c:numCache>
                <c:ptCount val="8"/>
                <c:pt idx="0">
                  <c:v>41</c:v>
                </c:pt>
                <c:pt idx="1">
                  <c:v>36</c:v>
                </c:pt>
                <c:pt idx="2">
                  <c:v>29</c:v>
                </c:pt>
                <c:pt idx="3">
                  <c:v>23</c:v>
                </c:pt>
                <c:pt idx="4">
                  <c:v>16</c:v>
                </c:pt>
                <c:pt idx="5">
                  <c:v>9</c:v>
                </c:pt>
                <c:pt idx="6">
                  <c:v>8</c:v>
                </c:pt>
                <c:pt idx="7">
                  <c:v>7</c:v>
                </c:pt>
              </c:numCache>
            </c:numRef>
          </c:val>
          <c:smooth val="0"/>
        </c:ser>
        <c:ser>
          <c:idx val="2"/>
          <c:order val="2"/>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CCFF"/>
              </a:solidFill>
              <a:ln>
                <a:solidFill>
                  <a:srgbClr val="00CCFF"/>
                </a:solidFill>
              </a:ln>
            </c:spPr>
          </c:marker>
          <c:val>
            <c:numRef>
              <c:f>'[1]Cover'!$E$58:$E$65</c:f>
              <c:numCache>
                <c:ptCount val="8"/>
                <c:pt idx="0">
                  <c:v>39</c:v>
                </c:pt>
                <c:pt idx="1">
                  <c:v>31</c:v>
                </c:pt>
                <c:pt idx="2">
                  <c:v>28</c:v>
                </c:pt>
                <c:pt idx="3">
                  <c:v>24</c:v>
                </c:pt>
                <c:pt idx="4">
                  <c:v>21</c:v>
                </c:pt>
                <c:pt idx="5">
                  <c:v>11</c:v>
                </c:pt>
                <c:pt idx="6">
                  <c:v>10</c:v>
                </c:pt>
                <c:pt idx="7">
                  <c:v>3</c:v>
                </c:pt>
              </c:numCache>
            </c:numRef>
          </c:val>
          <c:smooth val="0"/>
        </c:ser>
        <c:marker val="1"/>
        <c:axId val="47025005"/>
        <c:axId val="20571862"/>
      </c:lineChart>
      <c:catAx>
        <c:axId val="47025005"/>
        <c:scaling>
          <c:orientation val="minMax"/>
        </c:scaling>
        <c:axPos val="b"/>
        <c:delete val="0"/>
        <c:numFmt formatCode="General" sourceLinked="1"/>
        <c:majorTickMark val="out"/>
        <c:minorTickMark val="none"/>
        <c:tickLblPos val="none"/>
        <c:spPr>
          <a:ln w="3175">
            <a:noFill/>
          </a:ln>
        </c:spPr>
        <c:crossAx val="20571862"/>
        <c:crosses val="autoZero"/>
        <c:auto val="1"/>
        <c:lblOffset val="100"/>
        <c:noMultiLvlLbl val="0"/>
      </c:catAx>
      <c:valAx>
        <c:axId val="20571862"/>
        <c:scaling>
          <c:orientation val="minMax"/>
        </c:scaling>
        <c:axPos val="l"/>
        <c:delete val="0"/>
        <c:numFmt formatCode="General" sourceLinked="1"/>
        <c:majorTickMark val="out"/>
        <c:minorTickMark val="none"/>
        <c:tickLblPos val="none"/>
        <c:spPr>
          <a:ln w="3175">
            <a:noFill/>
          </a:ln>
        </c:spPr>
        <c:crossAx val="4702500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chart" Target="/xl/charts/chart1.xml" /><Relationship Id="rId4" Type="http://schemas.openxmlformats.org/officeDocument/2006/relationships/image" Target="../media/image6.png" /><Relationship Id="rId5" Type="http://schemas.openxmlformats.org/officeDocument/2006/relationships/image" Target="http://mpsweb03.intranet.mps/bst/pictures/Red.gif" TargetMode="External" /><Relationship Id="rId6" Type="http://schemas.openxmlformats.org/officeDocument/2006/relationships/image" Target="http://mpsweb03.intranet.mps/bst/pictures/Green.gif" TargetMode="External" /><Relationship Id="rId7" Type="http://schemas.openxmlformats.org/officeDocument/2006/relationships/image" Target="http://mpsweb03.intranet.mps/bst/pictures/Amber.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http://mpsweb03.intranet.mps/bst/pictures/Green.gif" TargetMode="External" /><Relationship Id="rId3" Type="http://schemas.openxmlformats.org/officeDocument/2006/relationships/image" Target="http://mpsweb03.intranet.mps/bst/pictures/Red.gif" TargetMode="External" /><Relationship Id="rId4" Type="http://schemas.openxmlformats.org/officeDocument/2006/relationships/image" Target="http://mpsweb03.intranet.mps/bst/pictures/Amber.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http://mpsweb03.intranet.mps/bst/pictures/Green.gif" TargetMode="External" /><Relationship Id="rId3" Type="http://schemas.openxmlformats.org/officeDocument/2006/relationships/image" Target="http://mpsweb03.intranet.mps/bst/pictures/Red.gif" TargetMode="External" /><Relationship Id="rId4" Type="http://schemas.openxmlformats.org/officeDocument/2006/relationships/image" Target="http://mpsweb03.intranet.mps/bst/pictures/Amber.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http://mpsweb03.intranet.mps/bst/pictures/Green.gif" TargetMode="External" /><Relationship Id="rId3" Type="http://schemas.openxmlformats.org/officeDocument/2006/relationships/image" Target="http://mpsweb03.intranet.mps/bst/pictures/Amber.gif" TargetMode="External" /><Relationship Id="rId4" Type="http://schemas.openxmlformats.org/officeDocument/2006/relationships/image" Target="http://mpsweb03.intranet.mps/bst/pictures/Red.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3</xdr:col>
      <xdr:colOff>180975</xdr:colOff>
      <xdr:row>6</xdr:row>
      <xdr:rowOff>85725</xdr:rowOff>
    </xdr:to>
    <xdr:pic>
      <xdr:nvPicPr>
        <xdr:cNvPr id="1" name="Picture 1"/>
        <xdr:cNvPicPr preferRelativeResize="1">
          <a:picLocks noChangeAspect="1"/>
        </xdr:cNvPicPr>
      </xdr:nvPicPr>
      <xdr:blipFill>
        <a:blip r:embed="rId1"/>
        <a:srcRect l="6173" t="4039" r="6173" b="31504"/>
        <a:stretch>
          <a:fillRect/>
        </a:stretch>
      </xdr:blipFill>
      <xdr:spPr>
        <a:xfrm>
          <a:off x="1219200" y="161925"/>
          <a:ext cx="790575" cy="895350"/>
        </a:xfrm>
        <a:prstGeom prst="rect">
          <a:avLst/>
        </a:prstGeom>
        <a:noFill/>
        <a:ln w="9525" cmpd="sng">
          <a:noFill/>
        </a:ln>
      </xdr:spPr>
    </xdr:pic>
    <xdr:clientData/>
  </xdr:twoCellAnchor>
  <xdr:twoCellAnchor editAs="oneCell">
    <xdr:from>
      <xdr:col>2</xdr:col>
      <xdr:colOff>447675</xdr:colOff>
      <xdr:row>47</xdr:row>
      <xdr:rowOff>38100</xdr:rowOff>
    </xdr:from>
    <xdr:to>
      <xdr:col>6</xdr:col>
      <xdr:colOff>228600</xdr:colOff>
      <xdr:row>48</xdr:row>
      <xdr:rowOff>123825</xdr:rowOff>
    </xdr:to>
    <xdr:pic>
      <xdr:nvPicPr>
        <xdr:cNvPr id="2" name="Picture 2"/>
        <xdr:cNvPicPr preferRelativeResize="1">
          <a:picLocks noChangeAspect="1"/>
        </xdr:cNvPicPr>
      </xdr:nvPicPr>
      <xdr:blipFill>
        <a:blip r:embed="rId2"/>
        <a:stretch>
          <a:fillRect/>
        </a:stretch>
      </xdr:blipFill>
      <xdr:spPr>
        <a:xfrm>
          <a:off x="1666875" y="8686800"/>
          <a:ext cx="2219325" cy="247650"/>
        </a:xfrm>
        <a:prstGeom prst="rect">
          <a:avLst/>
        </a:prstGeom>
        <a:noFill/>
        <a:ln w="9525" cmpd="sng">
          <a:noFill/>
        </a:ln>
      </xdr:spPr>
    </xdr:pic>
    <xdr:clientData/>
  </xdr:twoCellAnchor>
  <xdr:twoCellAnchor>
    <xdr:from>
      <xdr:col>0</xdr:col>
      <xdr:colOff>419100</xdr:colOff>
      <xdr:row>14</xdr:row>
      <xdr:rowOff>19050</xdr:rowOff>
    </xdr:from>
    <xdr:to>
      <xdr:col>8</xdr:col>
      <xdr:colOff>171450</xdr:colOff>
      <xdr:row>37</xdr:row>
      <xdr:rowOff>38100</xdr:rowOff>
    </xdr:to>
    <xdr:graphicFrame>
      <xdr:nvGraphicFramePr>
        <xdr:cNvPr id="3" name="Chart 3"/>
        <xdr:cNvGraphicFramePr/>
      </xdr:nvGraphicFramePr>
      <xdr:xfrm>
        <a:off x="419100" y="2847975"/>
        <a:ext cx="4629150" cy="3743325"/>
      </xdr:xfrm>
      <a:graphic>
        <a:graphicData uri="http://schemas.openxmlformats.org/drawingml/2006/chart">
          <c:chart xmlns:c="http://schemas.openxmlformats.org/drawingml/2006/chart" r:id="rId3"/>
        </a:graphicData>
      </a:graphic>
    </xdr:graphicFrame>
    <xdr:clientData/>
  </xdr:twoCellAnchor>
  <xdr:twoCellAnchor>
    <xdr:from>
      <xdr:col>4</xdr:col>
      <xdr:colOff>361950</xdr:colOff>
      <xdr:row>1</xdr:row>
      <xdr:rowOff>104775</xdr:rowOff>
    </xdr:from>
    <xdr:to>
      <xdr:col>8</xdr:col>
      <xdr:colOff>0</xdr:colOff>
      <xdr:row>6</xdr:row>
      <xdr:rowOff>47625</xdr:rowOff>
    </xdr:to>
    <xdr:pic>
      <xdr:nvPicPr>
        <xdr:cNvPr id="4" name="Picture 4"/>
        <xdr:cNvPicPr preferRelativeResize="1">
          <a:picLocks noChangeAspect="1"/>
        </xdr:cNvPicPr>
      </xdr:nvPicPr>
      <xdr:blipFill>
        <a:blip r:embed="rId4"/>
        <a:stretch>
          <a:fillRect/>
        </a:stretch>
      </xdr:blipFill>
      <xdr:spPr>
        <a:xfrm>
          <a:off x="2800350" y="266700"/>
          <a:ext cx="2076450" cy="752475"/>
        </a:xfrm>
        <a:prstGeom prst="rect">
          <a:avLst/>
        </a:prstGeom>
        <a:noFill/>
        <a:ln w="9525" cmpd="sng">
          <a:noFill/>
        </a:ln>
      </xdr:spPr>
    </xdr:pic>
    <xdr:clientData/>
  </xdr:twoCellAnchor>
  <xdr:twoCellAnchor>
    <xdr:from>
      <xdr:col>0</xdr:col>
      <xdr:colOff>38100</xdr:colOff>
      <xdr:row>42</xdr:row>
      <xdr:rowOff>38100</xdr:rowOff>
    </xdr:from>
    <xdr:to>
      <xdr:col>0</xdr:col>
      <xdr:colOff>295275</xdr:colOff>
      <xdr:row>42</xdr:row>
      <xdr:rowOff>295275</xdr:rowOff>
    </xdr:to>
    <xdr:pic>
      <xdr:nvPicPr>
        <xdr:cNvPr id="5" name="Picture 6" descr="Traffic Lights"/>
        <xdr:cNvPicPr preferRelativeResize="1">
          <a:picLocks noChangeAspect="1"/>
        </xdr:cNvPicPr>
      </xdr:nvPicPr>
      <xdr:blipFill>
        <a:blip r:link="rId5"/>
        <a:stretch>
          <a:fillRect/>
        </a:stretch>
      </xdr:blipFill>
      <xdr:spPr>
        <a:xfrm>
          <a:off x="38100" y="7724775"/>
          <a:ext cx="257175" cy="257175"/>
        </a:xfrm>
        <a:prstGeom prst="rect">
          <a:avLst/>
        </a:prstGeom>
        <a:noFill/>
        <a:ln w="9525" cmpd="sng">
          <a:noFill/>
        </a:ln>
      </xdr:spPr>
    </xdr:pic>
    <xdr:clientData/>
  </xdr:twoCellAnchor>
  <xdr:twoCellAnchor>
    <xdr:from>
      <xdr:col>0</xdr:col>
      <xdr:colOff>38100</xdr:colOff>
      <xdr:row>40</xdr:row>
      <xdr:rowOff>47625</xdr:rowOff>
    </xdr:from>
    <xdr:to>
      <xdr:col>0</xdr:col>
      <xdr:colOff>295275</xdr:colOff>
      <xdr:row>40</xdr:row>
      <xdr:rowOff>304800</xdr:rowOff>
    </xdr:to>
    <xdr:pic>
      <xdr:nvPicPr>
        <xdr:cNvPr id="6" name="Picture 7" descr="Traffic Lights"/>
        <xdr:cNvPicPr preferRelativeResize="1">
          <a:picLocks noChangeAspect="1"/>
        </xdr:cNvPicPr>
      </xdr:nvPicPr>
      <xdr:blipFill>
        <a:blip r:link="rId6"/>
        <a:stretch>
          <a:fillRect/>
        </a:stretch>
      </xdr:blipFill>
      <xdr:spPr>
        <a:xfrm>
          <a:off x="38100" y="7105650"/>
          <a:ext cx="257175" cy="257175"/>
        </a:xfrm>
        <a:prstGeom prst="rect">
          <a:avLst/>
        </a:prstGeom>
        <a:noFill/>
        <a:ln w="9525" cmpd="sng">
          <a:noFill/>
        </a:ln>
      </xdr:spPr>
    </xdr:pic>
    <xdr:clientData/>
  </xdr:twoCellAnchor>
  <xdr:twoCellAnchor>
    <xdr:from>
      <xdr:col>0</xdr:col>
      <xdr:colOff>38100</xdr:colOff>
      <xdr:row>41</xdr:row>
      <xdr:rowOff>38100</xdr:rowOff>
    </xdr:from>
    <xdr:to>
      <xdr:col>0</xdr:col>
      <xdr:colOff>304800</xdr:colOff>
      <xdr:row>41</xdr:row>
      <xdr:rowOff>304800</xdr:rowOff>
    </xdr:to>
    <xdr:pic>
      <xdr:nvPicPr>
        <xdr:cNvPr id="7" name="Picture 8" descr="Traffic Lights"/>
        <xdr:cNvPicPr preferRelativeResize="1">
          <a:picLocks noChangeAspect="1"/>
        </xdr:cNvPicPr>
      </xdr:nvPicPr>
      <xdr:blipFill>
        <a:blip r:link="rId7"/>
        <a:stretch>
          <a:fillRect/>
        </a:stretch>
      </xdr:blipFill>
      <xdr:spPr>
        <a:xfrm>
          <a:off x="38100" y="741045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104775</xdr:rowOff>
    </xdr:from>
    <xdr:to>
      <xdr:col>9</xdr:col>
      <xdr:colOff>0</xdr:colOff>
      <xdr:row>54</xdr:row>
      <xdr:rowOff>123825</xdr:rowOff>
    </xdr:to>
    <xdr:sp>
      <xdr:nvSpPr>
        <xdr:cNvPr id="1" name="TextBox 1"/>
        <xdr:cNvSpPr txBox="1">
          <a:spLocks noChangeArrowheads="1"/>
        </xdr:cNvSpPr>
      </xdr:nvSpPr>
      <xdr:spPr>
        <a:xfrm>
          <a:off x="19050" y="942975"/>
          <a:ext cx="5810250" cy="7953375"/>
        </a:xfrm>
        <a:prstGeom prst="rect">
          <a:avLst/>
        </a:prstGeom>
        <a:noFill/>
        <a:ln w="9525" cmpd="sng">
          <a:noFill/>
        </a:ln>
      </xdr:spPr>
      <xdr:txBody>
        <a:bodyPr vertOverflow="clip" wrap="square"/>
        <a:p>
          <a:pPr algn="l">
            <a:defRPr/>
          </a:pPr>
          <a:r>
            <a:rPr lang="en-US" cap="none" sz="1000" b="0" i="0" u="none" baseline="0">
              <a:solidFill>
                <a:srgbClr val="333399"/>
              </a:solidFill>
            </a:rPr>
            <a:t>
To updated….</a:t>
          </a:r>
        </a:p>
      </xdr:txBody>
    </xdr:sp>
    <xdr:clientData/>
  </xdr:twoCellAnchor>
  <xdr:twoCellAnchor editAs="oneCell">
    <xdr:from>
      <xdr:col>8</xdr:col>
      <xdr:colOff>247650</xdr:colOff>
      <xdr:row>0</xdr:row>
      <xdr:rowOff>28575</xdr:rowOff>
    </xdr:from>
    <xdr:to>
      <xdr:col>8</xdr:col>
      <xdr:colOff>647700</xdr:colOff>
      <xdr:row>2</xdr:row>
      <xdr:rowOff>152400</xdr:rowOff>
    </xdr:to>
    <xdr:pic>
      <xdr:nvPicPr>
        <xdr:cNvPr id="2" name="Picture 2"/>
        <xdr:cNvPicPr preferRelativeResize="1">
          <a:picLocks noChangeAspect="1"/>
        </xdr:cNvPicPr>
      </xdr:nvPicPr>
      <xdr:blipFill>
        <a:blip r:embed="rId1"/>
        <a:stretch>
          <a:fillRect/>
        </a:stretch>
      </xdr:blipFill>
      <xdr:spPr>
        <a:xfrm>
          <a:off x="5429250" y="28575"/>
          <a:ext cx="400050" cy="447675"/>
        </a:xfrm>
        <a:prstGeom prst="rect">
          <a:avLst/>
        </a:prstGeom>
        <a:noFill/>
        <a:ln w="9525" cmpd="sng">
          <a:noFill/>
        </a:ln>
      </xdr:spPr>
    </xdr:pic>
    <xdr:clientData/>
  </xdr:twoCellAnchor>
  <xdr:twoCellAnchor>
    <xdr:from>
      <xdr:col>0</xdr:col>
      <xdr:colOff>0</xdr:colOff>
      <xdr:row>3</xdr:row>
      <xdr:rowOff>0</xdr:rowOff>
    </xdr:from>
    <xdr:to>
      <xdr:col>9</xdr:col>
      <xdr:colOff>0</xdr:colOff>
      <xdr:row>4</xdr:row>
      <xdr:rowOff>0</xdr:rowOff>
    </xdr:to>
    <xdr:sp>
      <xdr:nvSpPr>
        <xdr:cNvPr id="3" name="Rectangle 4"/>
        <xdr:cNvSpPr>
          <a:spLocks/>
        </xdr:cNvSpPr>
      </xdr:nvSpPr>
      <xdr:spPr>
        <a:xfrm>
          <a:off x="0" y="485775"/>
          <a:ext cx="582930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xdr:nvSpPr>
        <xdr:cNvPr id="1" name="TextBox 1"/>
        <xdr:cNvSpPr txBox="1">
          <a:spLocks noChangeArrowheads="1"/>
        </xdr:cNvSpPr>
      </xdr:nvSpPr>
      <xdr:spPr>
        <a:xfrm>
          <a:off x="0" y="21421725"/>
          <a:ext cx="0" cy="0"/>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Serious Firearms Offenders:</a:t>
          </a:r>
          <a:r>
            <a:rPr lang="en-US" cap="none" sz="800" b="0" i="0" u="none" baseline="0">
              <a:solidFill>
                <a:srgbClr val="333399"/>
              </a:solidFill>
              <a:latin typeface="Verdana"/>
              <a:ea typeface="Verdana"/>
              <a:cs typeface="Verdana"/>
            </a:rPr>
            <a:t>
asdjhfklhsdfkjhsddfgfdgdfgdfgdfgzxcfgsdfdgsdfgsdfgsdfgsdfgsdf
</a:t>
          </a:r>
          <a:r>
            <a:rPr lang="en-US" cap="none" sz="800" b="0" i="1" u="none" baseline="0">
              <a:solidFill>
                <a:srgbClr val="333399"/>
              </a:solidFill>
              <a:latin typeface="Verdana"/>
              <a:ea typeface="Verdana"/>
              <a:cs typeface="Verdana"/>
            </a:rPr>
            <a:t>Proactive Operations:
</a:t>
          </a:r>
          <a:r>
            <a:rPr lang="en-US" cap="none" sz="800" b="0" i="0" u="none" baseline="0">
              <a:solidFill>
                <a:srgbClr val="333399"/>
              </a:solidFill>
              <a:latin typeface="Verdana"/>
              <a:ea typeface="Verdana"/>
              <a:cs typeface="Verdana"/>
            </a:rPr>
            <a:t>sdfasdfadsfadfasdsdfgsdfgsdfgsdfgsdfgsdfgsdfgsdfgsdfgsdfg</a:t>
          </a:r>
        </a:p>
      </xdr:txBody>
    </xdr:sp>
    <xdr:clientData/>
  </xdr:twoCellAnchor>
  <xdr:twoCellAnchor>
    <xdr:from>
      <xdr:col>0</xdr:col>
      <xdr:colOff>0</xdr:colOff>
      <xdr:row>18</xdr:row>
      <xdr:rowOff>0</xdr:rowOff>
    </xdr:from>
    <xdr:to>
      <xdr:col>0</xdr:col>
      <xdr:colOff>0</xdr:colOff>
      <xdr:row>18</xdr:row>
      <xdr:rowOff>0</xdr:rowOff>
    </xdr:to>
    <xdr:sp>
      <xdr:nvSpPr>
        <xdr:cNvPr id="2" name="TextBox 2"/>
        <xdr:cNvSpPr txBox="1">
          <a:spLocks noChangeArrowheads="1"/>
        </xdr:cNvSpPr>
      </xdr:nvSpPr>
      <xdr:spPr>
        <a:xfrm>
          <a:off x="0" y="21421725"/>
          <a:ext cx="0" cy="0"/>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System for identifying primary crime reason for PATP:
</a:t>
          </a:r>
          <a:r>
            <a:rPr lang="en-US" cap="none" sz="800" b="0" i="0" u="none" baseline="0">
              <a:solidFill>
                <a:srgbClr val="333399"/>
              </a:solidFill>
              <a:latin typeface="Verdana"/>
              <a:ea typeface="Verdana"/>
              <a:cs typeface="Verdana"/>
            </a:rPr>
            <a:t>asdfn lfdgjljfdlkjikgjdfgsdfgdf</a:t>
          </a:r>
        </a:p>
      </xdr:txBody>
    </xdr:sp>
    <xdr:clientData/>
  </xdr:twoCellAnchor>
  <xdr:twoCellAnchor editAs="oneCell">
    <xdr:from>
      <xdr:col>7</xdr:col>
      <xdr:colOff>333375</xdr:colOff>
      <xdr:row>0</xdr:row>
      <xdr:rowOff>95250</xdr:rowOff>
    </xdr:from>
    <xdr:to>
      <xdr:col>7</xdr:col>
      <xdr:colOff>657225</xdr:colOff>
      <xdr:row>2</xdr:row>
      <xdr:rowOff>19050</xdr:rowOff>
    </xdr:to>
    <xdr:pic>
      <xdr:nvPicPr>
        <xdr:cNvPr id="3" name="Picture 3"/>
        <xdr:cNvPicPr preferRelativeResize="1">
          <a:picLocks noChangeAspect="1"/>
        </xdr:cNvPicPr>
      </xdr:nvPicPr>
      <xdr:blipFill>
        <a:blip r:embed="rId1"/>
        <a:stretch>
          <a:fillRect/>
        </a:stretch>
      </xdr:blipFill>
      <xdr:spPr>
        <a:xfrm>
          <a:off x="12020550" y="95250"/>
          <a:ext cx="323850" cy="361950"/>
        </a:xfrm>
        <a:prstGeom prst="rect">
          <a:avLst/>
        </a:prstGeom>
        <a:noFill/>
        <a:ln w="9525" cmpd="sng">
          <a:noFill/>
        </a:ln>
      </xdr:spPr>
    </xdr:pic>
    <xdr:clientData/>
  </xdr:twoCellAnchor>
  <xdr:twoCellAnchor>
    <xdr:from>
      <xdr:col>0</xdr:col>
      <xdr:colOff>0</xdr:colOff>
      <xdr:row>3</xdr:row>
      <xdr:rowOff>0</xdr:rowOff>
    </xdr:from>
    <xdr:to>
      <xdr:col>8</xdr:col>
      <xdr:colOff>0</xdr:colOff>
      <xdr:row>4</xdr:row>
      <xdr:rowOff>0</xdr:rowOff>
    </xdr:to>
    <xdr:sp>
      <xdr:nvSpPr>
        <xdr:cNvPr id="4" name="Rectangle 4"/>
        <xdr:cNvSpPr>
          <a:spLocks/>
        </xdr:cNvSpPr>
      </xdr:nvSpPr>
      <xdr:spPr>
        <a:xfrm>
          <a:off x="0" y="590550"/>
          <a:ext cx="1273492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xdr:row>
      <xdr:rowOff>161925</xdr:rowOff>
    </xdr:from>
    <xdr:to>
      <xdr:col>7</xdr:col>
      <xdr:colOff>666750</xdr:colOff>
      <xdr:row>10</xdr:row>
      <xdr:rowOff>419100</xdr:rowOff>
    </xdr:to>
    <xdr:pic>
      <xdr:nvPicPr>
        <xdr:cNvPr id="5" name="Picture 8" descr="Traffic Lights"/>
        <xdr:cNvPicPr preferRelativeResize="1">
          <a:picLocks noChangeAspect="1"/>
        </xdr:cNvPicPr>
      </xdr:nvPicPr>
      <xdr:blipFill>
        <a:blip r:link="rId2"/>
        <a:stretch>
          <a:fillRect/>
        </a:stretch>
      </xdr:blipFill>
      <xdr:spPr>
        <a:xfrm>
          <a:off x="12096750" y="8077200"/>
          <a:ext cx="257175" cy="257175"/>
        </a:xfrm>
        <a:prstGeom prst="rect">
          <a:avLst/>
        </a:prstGeom>
        <a:noFill/>
        <a:ln w="9525" cmpd="sng">
          <a:noFill/>
        </a:ln>
      </xdr:spPr>
    </xdr:pic>
    <xdr:clientData/>
  </xdr:twoCellAnchor>
  <xdr:twoCellAnchor>
    <xdr:from>
      <xdr:col>7</xdr:col>
      <xdr:colOff>409575</xdr:colOff>
      <xdr:row>12</xdr:row>
      <xdr:rowOff>152400</xdr:rowOff>
    </xdr:from>
    <xdr:to>
      <xdr:col>7</xdr:col>
      <xdr:colOff>666750</xdr:colOff>
      <xdr:row>12</xdr:row>
      <xdr:rowOff>409575</xdr:rowOff>
    </xdr:to>
    <xdr:pic>
      <xdr:nvPicPr>
        <xdr:cNvPr id="6" name="Picture 11" descr="Traffic Lights"/>
        <xdr:cNvPicPr preferRelativeResize="1">
          <a:picLocks noChangeAspect="1"/>
        </xdr:cNvPicPr>
      </xdr:nvPicPr>
      <xdr:blipFill>
        <a:blip r:link="rId3"/>
        <a:stretch>
          <a:fillRect/>
        </a:stretch>
      </xdr:blipFill>
      <xdr:spPr>
        <a:xfrm>
          <a:off x="12096750" y="11639550"/>
          <a:ext cx="257175" cy="257175"/>
        </a:xfrm>
        <a:prstGeom prst="rect">
          <a:avLst/>
        </a:prstGeom>
        <a:noFill/>
        <a:ln w="9525" cmpd="sng">
          <a:noFill/>
        </a:ln>
      </xdr:spPr>
    </xdr:pic>
    <xdr:clientData/>
  </xdr:twoCellAnchor>
  <xdr:twoCellAnchor>
    <xdr:from>
      <xdr:col>7</xdr:col>
      <xdr:colOff>361950</xdr:colOff>
      <xdr:row>15</xdr:row>
      <xdr:rowOff>171450</xdr:rowOff>
    </xdr:from>
    <xdr:to>
      <xdr:col>7</xdr:col>
      <xdr:colOff>619125</xdr:colOff>
      <xdr:row>15</xdr:row>
      <xdr:rowOff>428625</xdr:rowOff>
    </xdr:to>
    <xdr:pic>
      <xdr:nvPicPr>
        <xdr:cNvPr id="7" name="Picture 23" descr="Traffic Lights"/>
        <xdr:cNvPicPr preferRelativeResize="1">
          <a:picLocks noChangeAspect="1"/>
        </xdr:cNvPicPr>
      </xdr:nvPicPr>
      <xdr:blipFill>
        <a:blip r:link="rId3"/>
        <a:stretch>
          <a:fillRect/>
        </a:stretch>
      </xdr:blipFill>
      <xdr:spPr>
        <a:xfrm>
          <a:off x="12049125" y="17030700"/>
          <a:ext cx="257175" cy="257175"/>
        </a:xfrm>
        <a:prstGeom prst="rect">
          <a:avLst/>
        </a:prstGeom>
        <a:noFill/>
        <a:ln w="9525" cmpd="sng">
          <a:noFill/>
        </a:ln>
      </xdr:spPr>
    </xdr:pic>
    <xdr:clientData/>
  </xdr:twoCellAnchor>
  <xdr:twoCellAnchor>
    <xdr:from>
      <xdr:col>7</xdr:col>
      <xdr:colOff>400050</xdr:colOff>
      <xdr:row>7</xdr:row>
      <xdr:rowOff>142875</xdr:rowOff>
    </xdr:from>
    <xdr:to>
      <xdr:col>7</xdr:col>
      <xdr:colOff>657225</xdr:colOff>
      <xdr:row>7</xdr:row>
      <xdr:rowOff>400050</xdr:rowOff>
    </xdr:to>
    <xdr:pic>
      <xdr:nvPicPr>
        <xdr:cNvPr id="8" name="Picture 31" descr="Traffic Lights"/>
        <xdr:cNvPicPr preferRelativeResize="1">
          <a:picLocks noChangeAspect="1"/>
        </xdr:cNvPicPr>
      </xdr:nvPicPr>
      <xdr:blipFill>
        <a:blip r:link="rId2"/>
        <a:stretch>
          <a:fillRect/>
        </a:stretch>
      </xdr:blipFill>
      <xdr:spPr>
        <a:xfrm>
          <a:off x="12087225" y="3486150"/>
          <a:ext cx="257175" cy="257175"/>
        </a:xfrm>
        <a:prstGeom prst="rect">
          <a:avLst/>
        </a:prstGeom>
        <a:noFill/>
        <a:ln w="9525" cmpd="sng">
          <a:noFill/>
        </a:ln>
      </xdr:spPr>
    </xdr:pic>
    <xdr:clientData/>
  </xdr:twoCellAnchor>
  <xdr:twoCellAnchor>
    <xdr:from>
      <xdr:col>7</xdr:col>
      <xdr:colOff>381000</xdr:colOff>
      <xdr:row>14</xdr:row>
      <xdr:rowOff>190500</xdr:rowOff>
    </xdr:from>
    <xdr:to>
      <xdr:col>7</xdr:col>
      <xdr:colOff>638175</xdr:colOff>
      <xdr:row>14</xdr:row>
      <xdr:rowOff>447675</xdr:rowOff>
    </xdr:to>
    <xdr:pic>
      <xdr:nvPicPr>
        <xdr:cNvPr id="9" name="Picture 33" descr="Traffic Lights"/>
        <xdr:cNvPicPr preferRelativeResize="1">
          <a:picLocks noChangeAspect="1"/>
        </xdr:cNvPicPr>
      </xdr:nvPicPr>
      <xdr:blipFill>
        <a:blip r:link="rId2"/>
        <a:stretch>
          <a:fillRect/>
        </a:stretch>
      </xdr:blipFill>
      <xdr:spPr>
        <a:xfrm>
          <a:off x="12068175" y="15249525"/>
          <a:ext cx="257175" cy="257175"/>
        </a:xfrm>
        <a:prstGeom prst="rect">
          <a:avLst/>
        </a:prstGeom>
        <a:noFill/>
        <a:ln w="9525" cmpd="sng">
          <a:noFill/>
        </a:ln>
      </xdr:spPr>
    </xdr:pic>
    <xdr:clientData/>
  </xdr:twoCellAnchor>
  <xdr:twoCellAnchor>
    <xdr:from>
      <xdr:col>7</xdr:col>
      <xdr:colOff>390525</xdr:colOff>
      <xdr:row>11</xdr:row>
      <xdr:rowOff>200025</xdr:rowOff>
    </xdr:from>
    <xdr:to>
      <xdr:col>7</xdr:col>
      <xdr:colOff>647700</xdr:colOff>
      <xdr:row>11</xdr:row>
      <xdr:rowOff>457200</xdr:rowOff>
    </xdr:to>
    <xdr:pic>
      <xdr:nvPicPr>
        <xdr:cNvPr id="10" name="Picture 36" descr="Traffic Lights"/>
        <xdr:cNvPicPr preferRelativeResize="1">
          <a:picLocks noChangeAspect="1"/>
        </xdr:cNvPicPr>
      </xdr:nvPicPr>
      <xdr:blipFill>
        <a:blip r:link="rId3"/>
        <a:stretch>
          <a:fillRect/>
        </a:stretch>
      </xdr:blipFill>
      <xdr:spPr>
        <a:xfrm>
          <a:off x="12077700" y="10077450"/>
          <a:ext cx="257175" cy="257175"/>
        </a:xfrm>
        <a:prstGeom prst="rect">
          <a:avLst/>
        </a:prstGeom>
        <a:noFill/>
        <a:ln w="9525" cmpd="sng">
          <a:noFill/>
        </a:ln>
      </xdr:spPr>
    </xdr:pic>
    <xdr:clientData/>
  </xdr:twoCellAnchor>
  <xdr:twoCellAnchor>
    <xdr:from>
      <xdr:col>7</xdr:col>
      <xdr:colOff>171450</xdr:colOff>
      <xdr:row>10</xdr:row>
      <xdr:rowOff>0</xdr:rowOff>
    </xdr:from>
    <xdr:to>
      <xdr:col>7</xdr:col>
      <xdr:colOff>428625</xdr:colOff>
      <xdr:row>10</xdr:row>
      <xdr:rowOff>0</xdr:rowOff>
    </xdr:to>
    <xdr:pic>
      <xdr:nvPicPr>
        <xdr:cNvPr id="11" name="Picture 38" descr="Traffic Lights"/>
        <xdr:cNvPicPr preferRelativeResize="1">
          <a:picLocks noChangeAspect="1"/>
        </xdr:cNvPicPr>
      </xdr:nvPicPr>
      <xdr:blipFill>
        <a:blip r:link="rId3"/>
        <a:stretch>
          <a:fillRect/>
        </a:stretch>
      </xdr:blipFill>
      <xdr:spPr>
        <a:xfrm>
          <a:off x="11858625" y="7915275"/>
          <a:ext cx="257175" cy="0"/>
        </a:xfrm>
        <a:prstGeom prst="rect">
          <a:avLst/>
        </a:prstGeom>
        <a:noFill/>
        <a:ln w="9525" cmpd="sng">
          <a:noFill/>
        </a:ln>
      </xdr:spPr>
    </xdr:pic>
    <xdr:clientData/>
  </xdr:twoCellAnchor>
  <xdr:twoCellAnchor>
    <xdr:from>
      <xdr:col>7</xdr:col>
      <xdr:colOff>390525</xdr:colOff>
      <xdr:row>13</xdr:row>
      <xdr:rowOff>200025</xdr:rowOff>
    </xdr:from>
    <xdr:to>
      <xdr:col>7</xdr:col>
      <xdr:colOff>647700</xdr:colOff>
      <xdr:row>13</xdr:row>
      <xdr:rowOff>457200</xdr:rowOff>
    </xdr:to>
    <xdr:pic>
      <xdr:nvPicPr>
        <xdr:cNvPr id="12" name="Picture 39" descr="Traffic Lights"/>
        <xdr:cNvPicPr preferRelativeResize="1">
          <a:picLocks noChangeAspect="1"/>
        </xdr:cNvPicPr>
      </xdr:nvPicPr>
      <xdr:blipFill>
        <a:blip r:link="rId3"/>
        <a:stretch>
          <a:fillRect/>
        </a:stretch>
      </xdr:blipFill>
      <xdr:spPr>
        <a:xfrm>
          <a:off x="12077700" y="13477875"/>
          <a:ext cx="257175" cy="257175"/>
        </a:xfrm>
        <a:prstGeom prst="rect">
          <a:avLst/>
        </a:prstGeom>
        <a:noFill/>
        <a:ln w="9525" cmpd="sng">
          <a:noFill/>
        </a:ln>
      </xdr:spPr>
    </xdr:pic>
    <xdr:clientData/>
  </xdr:twoCellAnchor>
  <xdr:twoCellAnchor>
    <xdr:from>
      <xdr:col>7</xdr:col>
      <xdr:colOff>381000</xdr:colOff>
      <xdr:row>8</xdr:row>
      <xdr:rowOff>142875</xdr:rowOff>
    </xdr:from>
    <xdr:to>
      <xdr:col>7</xdr:col>
      <xdr:colOff>647700</xdr:colOff>
      <xdr:row>8</xdr:row>
      <xdr:rowOff>409575</xdr:rowOff>
    </xdr:to>
    <xdr:pic>
      <xdr:nvPicPr>
        <xdr:cNvPr id="13" name="Picture 42" descr="Traffic Lights"/>
        <xdr:cNvPicPr preferRelativeResize="1">
          <a:picLocks noChangeAspect="1"/>
        </xdr:cNvPicPr>
      </xdr:nvPicPr>
      <xdr:blipFill>
        <a:blip r:link="rId4"/>
        <a:stretch>
          <a:fillRect/>
        </a:stretch>
      </xdr:blipFill>
      <xdr:spPr>
        <a:xfrm>
          <a:off x="12068175" y="5010150"/>
          <a:ext cx="266700" cy="266700"/>
        </a:xfrm>
        <a:prstGeom prst="rect">
          <a:avLst/>
        </a:prstGeom>
        <a:noFill/>
        <a:ln w="9525" cmpd="sng">
          <a:noFill/>
        </a:ln>
      </xdr:spPr>
    </xdr:pic>
    <xdr:clientData/>
  </xdr:twoCellAnchor>
  <xdr:twoCellAnchor>
    <xdr:from>
      <xdr:col>7</xdr:col>
      <xdr:colOff>381000</xdr:colOff>
      <xdr:row>9</xdr:row>
      <xdr:rowOff>142875</xdr:rowOff>
    </xdr:from>
    <xdr:to>
      <xdr:col>7</xdr:col>
      <xdr:colOff>647700</xdr:colOff>
      <xdr:row>9</xdr:row>
      <xdr:rowOff>409575</xdr:rowOff>
    </xdr:to>
    <xdr:pic>
      <xdr:nvPicPr>
        <xdr:cNvPr id="14" name="Picture 43" descr="Traffic Lights"/>
        <xdr:cNvPicPr preferRelativeResize="1">
          <a:picLocks noChangeAspect="1"/>
        </xdr:cNvPicPr>
      </xdr:nvPicPr>
      <xdr:blipFill>
        <a:blip r:link="rId4"/>
        <a:stretch>
          <a:fillRect/>
        </a:stretch>
      </xdr:blipFill>
      <xdr:spPr>
        <a:xfrm>
          <a:off x="12068175" y="6534150"/>
          <a:ext cx="266700" cy="266700"/>
        </a:xfrm>
        <a:prstGeom prst="rect">
          <a:avLst/>
        </a:prstGeom>
        <a:noFill/>
        <a:ln w="9525" cmpd="sng">
          <a:noFill/>
        </a:ln>
      </xdr:spPr>
    </xdr:pic>
    <xdr:clientData/>
  </xdr:twoCellAnchor>
  <xdr:twoCellAnchor>
    <xdr:from>
      <xdr:col>7</xdr:col>
      <xdr:colOff>371475</xdr:colOff>
      <xdr:row>16</xdr:row>
      <xdr:rowOff>209550</xdr:rowOff>
    </xdr:from>
    <xdr:to>
      <xdr:col>7</xdr:col>
      <xdr:colOff>638175</xdr:colOff>
      <xdr:row>16</xdr:row>
      <xdr:rowOff>476250</xdr:rowOff>
    </xdr:to>
    <xdr:pic>
      <xdr:nvPicPr>
        <xdr:cNvPr id="15" name="Picture 45" descr="Traffic Lights"/>
        <xdr:cNvPicPr preferRelativeResize="1">
          <a:picLocks noChangeAspect="1"/>
        </xdr:cNvPicPr>
      </xdr:nvPicPr>
      <xdr:blipFill>
        <a:blip r:link="rId4"/>
        <a:stretch>
          <a:fillRect/>
        </a:stretch>
      </xdr:blipFill>
      <xdr:spPr>
        <a:xfrm>
          <a:off x="12058650" y="18783300"/>
          <a:ext cx="2667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9525</xdr:rowOff>
    </xdr:from>
    <xdr:to>
      <xdr:col>0</xdr:col>
      <xdr:colOff>0</xdr:colOff>
      <xdr:row>21</xdr:row>
      <xdr:rowOff>190500</xdr:rowOff>
    </xdr:to>
    <xdr:sp>
      <xdr:nvSpPr>
        <xdr:cNvPr id="1" name="TextBox 1"/>
        <xdr:cNvSpPr txBox="1">
          <a:spLocks noChangeArrowheads="1"/>
        </xdr:cNvSpPr>
      </xdr:nvSpPr>
      <xdr:spPr>
        <a:xfrm>
          <a:off x="0" y="12811125"/>
          <a:ext cx="0" cy="180975"/>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Serious Firearms Offenders:</a:t>
          </a:r>
          <a:r>
            <a:rPr lang="en-US" cap="none" sz="800" b="0" i="0" u="none" baseline="0">
              <a:solidFill>
                <a:srgbClr val="333399"/>
              </a:solidFill>
              <a:latin typeface="Verdana"/>
              <a:ea typeface="Verdana"/>
              <a:cs typeface="Verdana"/>
            </a:rPr>
            <a:t>
asdjhfklhsdfkjhsddfgfdgdfgdfgdfgzxcfgsdfdgsdfgsdfgsdfgsdfgsdf
</a:t>
          </a:r>
          <a:r>
            <a:rPr lang="en-US" cap="none" sz="800" b="0" i="1" u="none" baseline="0">
              <a:solidFill>
                <a:srgbClr val="333399"/>
              </a:solidFill>
              <a:latin typeface="Verdana"/>
              <a:ea typeface="Verdana"/>
              <a:cs typeface="Verdana"/>
            </a:rPr>
            <a:t>Proactive Operations:
</a:t>
          </a:r>
          <a:r>
            <a:rPr lang="en-US" cap="none" sz="800" b="0" i="0" u="none" baseline="0">
              <a:solidFill>
                <a:srgbClr val="333399"/>
              </a:solidFill>
              <a:latin typeface="Verdana"/>
              <a:ea typeface="Verdana"/>
              <a:cs typeface="Verdana"/>
            </a:rPr>
            <a:t>sdfasdfadsfadfasdsdfgsdfgsdfgsdfgsdfgsdfgsdfgsdfgsdfgsdfg</a:t>
          </a:r>
        </a:p>
      </xdr:txBody>
    </xdr:sp>
    <xdr:clientData/>
  </xdr:twoCellAnchor>
  <xdr:twoCellAnchor>
    <xdr:from>
      <xdr:col>0</xdr:col>
      <xdr:colOff>0</xdr:colOff>
      <xdr:row>21</xdr:row>
      <xdr:rowOff>19050</xdr:rowOff>
    </xdr:from>
    <xdr:to>
      <xdr:col>0</xdr:col>
      <xdr:colOff>0</xdr:colOff>
      <xdr:row>21</xdr:row>
      <xdr:rowOff>190500</xdr:rowOff>
    </xdr:to>
    <xdr:sp>
      <xdr:nvSpPr>
        <xdr:cNvPr id="2" name="TextBox 2"/>
        <xdr:cNvSpPr txBox="1">
          <a:spLocks noChangeArrowheads="1"/>
        </xdr:cNvSpPr>
      </xdr:nvSpPr>
      <xdr:spPr>
        <a:xfrm>
          <a:off x="0" y="12820650"/>
          <a:ext cx="0" cy="171450"/>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System for identifying primary crime reason for PATP:
</a:t>
          </a:r>
          <a:r>
            <a:rPr lang="en-US" cap="none" sz="800" b="0" i="0" u="none" baseline="0">
              <a:solidFill>
                <a:srgbClr val="333399"/>
              </a:solidFill>
              <a:latin typeface="Verdana"/>
              <a:ea typeface="Verdana"/>
              <a:cs typeface="Verdana"/>
            </a:rPr>
            <a:t>asdfn lfdgjljfdlkjikgjdfgsdfgdf</a:t>
          </a:r>
        </a:p>
      </xdr:txBody>
    </xdr:sp>
    <xdr:clientData/>
  </xdr:twoCellAnchor>
  <xdr:twoCellAnchor editAs="oneCell">
    <xdr:from>
      <xdr:col>7</xdr:col>
      <xdr:colOff>333375</xdr:colOff>
      <xdr:row>1</xdr:row>
      <xdr:rowOff>123825</xdr:rowOff>
    </xdr:from>
    <xdr:to>
      <xdr:col>7</xdr:col>
      <xdr:colOff>657225</xdr:colOff>
      <xdr:row>3</xdr:row>
      <xdr:rowOff>9525</xdr:rowOff>
    </xdr:to>
    <xdr:pic>
      <xdr:nvPicPr>
        <xdr:cNvPr id="3" name="Picture 3"/>
        <xdr:cNvPicPr preferRelativeResize="1">
          <a:picLocks noChangeAspect="1"/>
        </xdr:cNvPicPr>
      </xdr:nvPicPr>
      <xdr:blipFill>
        <a:blip r:embed="rId1"/>
        <a:stretch>
          <a:fillRect/>
        </a:stretch>
      </xdr:blipFill>
      <xdr:spPr>
        <a:xfrm>
          <a:off x="12106275" y="314325"/>
          <a:ext cx="323850" cy="361950"/>
        </a:xfrm>
        <a:prstGeom prst="rect">
          <a:avLst/>
        </a:prstGeom>
        <a:noFill/>
        <a:ln w="9525" cmpd="sng">
          <a:noFill/>
        </a:ln>
      </xdr:spPr>
    </xdr:pic>
    <xdr:clientData/>
  </xdr:twoCellAnchor>
  <xdr:twoCellAnchor>
    <xdr:from>
      <xdr:col>0</xdr:col>
      <xdr:colOff>0</xdr:colOff>
      <xdr:row>13</xdr:row>
      <xdr:rowOff>0</xdr:rowOff>
    </xdr:from>
    <xdr:to>
      <xdr:col>8</xdr:col>
      <xdr:colOff>0</xdr:colOff>
      <xdr:row>14</xdr:row>
      <xdr:rowOff>0</xdr:rowOff>
    </xdr:to>
    <xdr:sp>
      <xdr:nvSpPr>
        <xdr:cNvPr id="4" name="Rectangle 4"/>
        <xdr:cNvSpPr>
          <a:spLocks/>
        </xdr:cNvSpPr>
      </xdr:nvSpPr>
      <xdr:spPr>
        <a:xfrm>
          <a:off x="0" y="6286500"/>
          <a:ext cx="127539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8</xdr:col>
      <xdr:colOff>0</xdr:colOff>
      <xdr:row>23</xdr:row>
      <xdr:rowOff>0</xdr:rowOff>
    </xdr:to>
    <xdr:sp>
      <xdr:nvSpPr>
        <xdr:cNvPr id="5" name="Rectangle 5"/>
        <xdr:cNvSpPr>
          <a:spLocks/>
        </xdr:cNvSpPr>
      </xdr:nvSpPr>
      <xdr:spPr>
        <a:xfrm>
          <a:off x="0" y="12992100"/>
          <a:ext cx="127539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26</xdr:row>
      <xdr:rowOff>247650</xdr:rowOff>
    </xdr:from>
    <xdr:to>
      <xdr:col>7</xdr:col>
      <xdr:colOff>619125</xdr:colOff>
      <xdr:row>26</xdr:row>
      <xdr:rowOff>466725</xdr:rowOff>
    </xdr:to>
    <xdr:pic>
      <xdr:nvPicPr>
        <xdr:cNvPr id="6" name="Picture 16" descr="Traffic Lights"/>
        <xdr:cNvPicPr preferRelativeResize="1">
          <a:picLocks noChangeAspect="1"/>
        </xdr:cNvPicPr>
      </xdr:nvPicPr>
      <xdr:blipFill>
        <a:blip r:link="rId2"/>
        <a:stretch>
          <a:fillRect/>
        </a:stretch>
      </xdr:blipFill>
      <xdr:spPr>
        <a:xfrm>
          <a:off x="12134850" y="14392275"/>
          <a:ext cx="257175" cy="219075"/>
        </a:xfrm>
        <a:prstGeom prst="rect">
          <a:avLst/>
        </a:prstGeom>
        <a:noFill/>
        <a:ln w="9525" cmpd="sng">
          <a:noFill/>
        </a:ln>
      </xdr:spPr>
    </xdr:pic>
    <xdr:clientData/>
  </xdr:twoCellAnchor>
  <xdr:twoCellAnchor>
    <xdr:from>
      <xdr:col>7</xdr:col>
      <xdr:colOff>361950</xdr:colOff>
      <xdr:row>17</xdr:row>
      <xdr:rowOff>485775</xdr:rowOff>
    </xdr:from>
    <xdr:to>
      <xdr:col>7</xdr:col>
      <xdr:colOff>619125</xdr:colOff>
      <xdr:row>17</xdr:row>
      <xdr:rowOff>676275</xdr:rowOff>
    </xdr:to>
    <xdr:pic>
      <xdr:nvPicPr>
        <xdr:cNvPr id="7" name="Picture 17" descr="Traffic Lights"/>
        <xdr:cNvPicPr preferRelativeResize="1">
          <a:picLocks noChangeAspect="1"/>
        </xdr:cNvPicPr>
      </xdr:nvPicPr>
      <xdr:blipFill>
        <a:blip r:link="rId2"/>
        <a:stretch>
          <a:fillRect/>
        </a:stretch>
      </xdr:blipFill>
      <xdr:spPr>
        <a:xfrm>
          <a:off x="12134850" y="9001125"/>
          <a:ext cx="257175" cy="190500"/>
        </a:xfrm>
        <a:prstGeom prst="rect">
          <a:avLst/>
        </a:prstGeom>
        <a:noFill/>
        <a:ln w="9525" cmpd="sng">
          <a:noFill/>
        </a:ln>
      </xdr:spPr>
    </xdr:pic>
    <xdr:clientData/>
  </xdr:twoCellAnchor>
  <xdr:twoCellAnchor>
    <xdr:from>
      <xdr:col>7</xdr:col>
      <xdr:colOff>361950</xdr:colOff>
      <xdr:row>28</xdr:row>
      <xdr:rowOff>257175</xdr:rowOff>
    </xdr:from>
    <xdr:to>
      <xdr:col>7</xdr:col>
      <xdr:colOff>619125</xdr:colOff>
      <xdr:row>28</xdr:row>
      <xdr:rowOff>523875</xdr:rowOff>
    </xdr:to>
    <xdr:pic>
      <xdr:nvPicPr>
        <xdr:cNvPr id="8" name="Picture 23" descr="Traffic Lights"/>
        <xdr:cNvPicPr preferRelativeResize="1">
          <a:picLocks noChangeAspect="1"/>
        </xdr:cNvPicPr>
      </xdr:nvPicPr>
      <xdr:blipFill>
        <a:blip r:link="rId3"/>
        <a:stretch>
          <a:fillRect/>
        </a:stretch>
      </xdr:blipFill>
      <xdr:spPr>
        <a:xfrm>
          <a:off x="12134850" y="16935450"/>
          <a:ext cx="257175" cy="257175"/>
        </a:xfrm>
        <a:prstGeom prst="rect">
          <a:avLst/>
        </a:prstGeom>
        <a:noFill/>
        <a:ln w="9525" cmpd="sng">
          <a:noFill/>
        </a:ln>
      </xdr:spPr>
    </xdr:pic>
    <xdr:clientData/>
  </xdr:twoCellAnchor>
  <xdr:twoCellAnchor>
    <xdr:from>
      <xdr:col>7</xdr:col>
      <xdr:colOff>342900</xdr:colOff>
      <xdr:row>27</xdr:row>
      <xdr:rowOff>66675</xdr:rowOff>
    </xdr:from>
    <xdr:to>
      <xdr:col>7</xdr:col>
      <xdr:colOff>600075</xdr:colOff>
      <xdr:row>27</xdr:row>
      <xdr:rowOff>276225</xdr:rowOff>
    </xdr:to>
    <xdr:pic>
      <xdr:nvPicPr>
        <xdr:cNvPr id="9" name="Picture 25" descr="Traffic Lights"/>
        <xdr:cNvPicPr preferRelativeResize="1">
          <a:picLocks noChangeAspect="1"/>
        </xdr:cNvPicPr>
      </xdr:nvPicPr>
      <xdr:blipFill>
        <a:blip r:link="rId2"/>
        <a:stretch>
          <a:fillRect/>
        </a:stretch>
      </xdr:blipFill>
      <xdr:spPr>
        <a:xfrm>
          <a:off x="12115800" y="15478125"/>
          <a:ext cx="257175" cy="209550"/>
        </a:xfrm>
        <a:prstGeom prst="rect">
          <a:avLst/>
        </a:prstGeom>
        <a:noFill/>
        <a:ln w="9525" cmpd="sng">
          <a:noFill/>
        </a:ln>
      </xdr:spPr>
    </xdr:pic>
    <xdr:clientData/>
  </xdr:twoCellAnchor>
  <xdr:twoCellAnchor>
    <xdr:from>
      <xdr:col>7</xdr:col>
      <xdr:colOff>361950</xdr:colOff>
      <xdr:row>18</xdr:row>
      <xdr:rowOff>495300</xdr:rowOff>
    </xdr:from>
    <xdr:to>
      <xdr:col>7</xdr:col>
      <xdr:colOff>628650</xdr:colOff>
      <xdr:row>18</xdr:row>
      <xdr:rowOff>695325</xdr:rowOff>
    </xdr:to>
    <xdr:pic>
      <xdr:nvPicPr>
        <xdr:cNvPr id="10" name="Picture 29" descr="Traffic Lights"/>
        <xdr:cNvPicPr preferRelativeResize="1">
          <a:picLocks noChangeAspect="1"/>
        </xdr:cNvPicPr>
      </xdr:nvPicPr>
      <xdr:blipFill>
        <a:blip r:link="rId4"/>
        <a:stretch>
          <a:fillRect/>
        </a:stretch>
      </xdr:blipFill>
      <xdr:spPr>
        <a:xfrm>
          <a:off x="12134850" y="10915650"/>
          <a:ext cx="266700" cy="200025"/>
        </a:xfrm>
        <a:prstGeom prst="rect">
          <a:avLst/>
        </a:prstGeom>
        <a:noFill/>
        <a:ln w="9525" cmpd="sng">
          <a:noFill/>
        </a:ln>
      </xdr:spPr>
    </xdr:pic>
    <xdr:clientData/>
  </xdr:twoCellAnchor>
  <xdr:twoCellAnchor>
    <xdr:from>
      <xdr:col>0</xdr:col>
      <xdr:colOff>0</xdr:colOff>
      <xdr:row>3</xdr:row>
      <xdr:rowOff>0</xdr:rowOff>
    </xdr:from>
    <xdr:to>
      <xdr:col>8</xdr:col>
      <xdr:colOff>0</xdr:colOff>
      <xdr:row>4</xdr:row>
      <xdr:rowOff>0</xdr:rowOff>
    </xdr:to>
    <xdr:sp>
      <xdr:nvSpPr>
        <xdr:cNvPr id="11" name="Rectangle 37"/>
        <xdr:cNvSpPr>
          <a:spLocks/>
        </xdr:cNvSpPr>
      </xdr:nvSpPr>
      <xdr:spPr>
        <a:xfrm>
          <a:off x="0" y="666750"/>
          <a:ext cx="127539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8</xdr:row>
      <xdr:rowOff>38100</xdr:rowOff>
    </xdr:from>
    <xdr:to>
      <xdr:col>7</xdr:col>
      <xdr:colOff>619125</xdr:colOff>
      <xdr:row>8</xdr:row>
      <xdr:rowOff>228600</xdr:rowOff>
    </xdr:to>
    <xdr:pic>
      <xdr:nvPicPr>
        <xdr:cNvPr id="12" name="Picture 38" descr="Traffic Lights"/>
        <xdr:cNvPicPr preferRelativeResize="1">
          <a:picLocks noChangeAspect="1"/>
        </xdr:cNvPicPr>
      </xdr:nvPicPr>
      <xdr:blipFill>
        <a:blip r:link="rId2"/>
        <a:stretch>
          <a:fillRect/>
        </a:stretch>
      </xdr:blipFill>
      <xdr:spPr>
        <a:xfrm>
          <a:off x="12134850" y="3124200"/>
          <a:ext cx="25717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0</xdr:col>
      <xdr:colOff>0</xdr:colOff>
      <xdr:row>22</xdr:row>
      <xdr:rowOff>152400</xdr:rowOff>
    </xdr:to>
    <xdr:sp>
      <xdr:nvSpPr>
        <xdr:cNvPr id="1" name="TextBox 1"/>
        <xdr:cNvSpPr txBox="1">
          <a:spLocks noChangeArrowheads="1"/>
        </xdr:cNvSpPr>
      </xdr:nvSpPr>
      <xdr:spPr>
        <a:xfrm>
          <a:off x="0" y="15125700"/>
          <a:ext cx="0" cy="142875"/>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Serious Firearms Offenders:</a:t>
          </a:r>
          <a:r>
            <a:rPr lang="en-US" cap="none" sz="800" b="0" i="0" u="none" baseline="0">
              <a:solidFill>
                <a:srgbClr val="333399"/>
              </a:solidFill>
              <a:latin typeface="Verdana"/>
              <a:ea typeface="Verdana"/>
              <a:cs typeface="Verdana"/>
            </a:rPr>
            <a:t>
asdjhfklhsdfkjhsddfgfdgdfgdfgdfgzxcfgsdfdgsdfgsdfgsdfgsdfgsdf
</a:t>
          </a:r>
          <a:r>
            <a:rPr lang="en-US" cap="none" sz="800" b="0" i="1" u="none" baseline="0">
              <a:solidFill>
                <a:srgbClr val="333399"/>
              </a:solidFill>
              <a:latin typeface="Verdana"/>
              <a:ea typeface="Verdana"/>
              <a:cs typeface="Verdana"/>
            </a:rPr>
            <a:t>Proactive Operations:
</a:t>
          </a:r>
          <a:r>
            <a:rPr lang="en-US" cap="none" sz="800" b="0" i="0" u="none" baseline="0">
              <a:solidFill>
                <a:srgbClr val="333399"/>
              </a:solidFill>
              <a:latin typeface="Verdana"/>
              <a:ea typeface="Verdana"/>
              <a:cs typeface="Verdana"/>
            </a:rPr>
            <a:t>sdfasdfadsfadfasdsdfgsdfgsdfgsdfgsdfgsdfgsdfgsdfgsdfgsdfg</a:t>
          </a:r>
        </a:p>
      </xdr:txBody>
    </xdr:sp>
    <xdr:clientData/>
  </xdr:twoCellAnchor>
  <xdr:twoCellAnchor>
    <xdr:from>
      <xdr:col>0</xdr:col>
      <xdr:colOff>0</xdr:colOff>
      <xdr:row>22</xdr:row>
      <xdr:rowOff>19050</xdr:rowOff>
    </xdr:from>
    <xdr:to>
      <xdr:col>0</xdr:col>
      <xdr:colOff>0</xdr:colOff>
      <xdr:row>22</xdr:row>
      <xdr:rowOff>152400</xdr:rowOff>
    </xdr:to>
    <xdr:sp>
      <xdr:nvSpPr>
        <xdr:cNvPr id="2" name="TextBox 2"/>
        <xdr:cNvSpPr txBox="1">
          <a:spLocks noChangeArrowheads="1"/>
        </xdr:cNvSpPr>
      </xdr:nvSpPr>
      <xdr:spPr>
        <a:xfrm>
          <a:off x="0" y="15135225"/>
          <a:ext cx="0" cy="133350"/>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System for identifying primary crime reason for PATP:
</a:t>
          </a:r>
          <a:r>
            <a:rPr lang="en-US" cap="none" sz="800" b="0" i="0" u="none" baseline="0">
              <a:solidFill>
                <a:srgbClr val="333399"/>
              </a:solidFill>
              <a:latin typeface="Verdana"/>
              <a:ea typeface="Verdana"/>
              <a:cs typeface="Verdana"/>
            </a:rPr>
            <a:t>asdfn lfdgjljfdlkjikgjdfgsdfgdf</a:t>
          </a:r>
        </a:p>
      </xdr:txBody>
    </xdr:sp>
    <xdr:clientData/>
  </xdr:twoCellAnchor>
  <xdr:twoCellAnchor editAs="oneCell">
    <xdr:from>
      <xdr:col>7</xdr:col>
      <xdr:colOff>504825</xdr:colOff>
      <xdr:row>1</xdr:row>
      <xdr:rowOff>0</xdr:rowOff>
    </xdr:from>
    <xdr:to>
      <xdr:col>7</xdr:col>
      <xdr:colOff>838200</xdr:colOff>
      <xdr:row>2</xdr:row>
      <xdr:rowOff>133350</xdr:rowOff>
    </xdr:to>
    <xdr:pic>
      <xdr:nvPicPr>
        <xdr:cNvPr id="3" name="Picture 3"/>
        <xdr:cNvPicPr preferRelativeResize="1">
          <a:picLocks noChangeAspect="1"/>
        </xdr:cNvPicPr>
      </xdr:nvPicPr>
      <xdr:blipFill>
        <a:blip r:embed="rId1"/>
        <a:stretch>
          <a:fillRect/>
        </a:stretch>
      </xdr:blipFill>
      <xdr:spPr>
        <a:xfrm>
          <a:off x="13192125" y="190500"/>
          <a:ext cx="333375" cy="361950"/>
        </a:xfrm>
        <a:prstGeom prst="rect">
          <a:avLst/>
        </a:prstGeom>
        <a:noFill/>
        <a:ln w="9525" cmpd="sng">
          <a:noFill/>
        </a:ln>
      </xdr:spPr>
    </xdr:pic>
    <xdr:clientData/>
  </xdr:twoCellAnchor>
  <xdr:twoCellAnchor>
    <xdr:from>
      <xdr:col>0</xdr:col>
      <xdr:colOff>0</xdr:colOff>
      <xdr:row>14</xdr:row>
      <xdr:rowOff>0</xdr:rowOff>
    </xdr:from>
    <xdr:to>
      <xdr:col>8</xdr:col>
      <xdr:colOff>0</xdr:colOff>
      <xdr:row>15</xdr:row>
      <xdr:rowOff>0</xdr:rowOff>
    </xdr:to>
    <xdr:sp>
      <xdr:nvSpPr>
        <xdr:cNvPr id="4" name="Rectangle 4"/>
        <xdr:cNvSpPr>
          <a:spLocks/>
        </xdr:cNvSpPr>
      </xdr:nvSpPr>
      <xdr:spPr>
        <a:xfrm>
          <a:off x="0" y="8867775"/>
          <a:ext cx="13925550"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142875</xdr:rowOff>
    </xdr:from>
    <xdr:to>
      <xdr:col>8</xdr:col>
      <xdr:colOff>0</xdr:colOff>
      <xdr:row>24</xdr:row>
      <xdr:rowOff>9525</xdr:rowOff>
    </xdr:to>
    <xdr:sp>
      <xdr:nvSpPr>
        <xdr:cNvPr id="5" name="Rectangle 5"/>
        <xdr:cNvSpPr>
          <a:spLocks/>
        </xdr:cNvSpPr>
      </xdr:nvSpPr>
      <xdr:spPr>
        <a:xfrm>
          <a:off x="0" y="15259050"/>
          <a:ext cx="13925550"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18</xdr:row>
      <xdr:rowOff>314325</xdr:rowOff>
    </xdr:from>
    <xdr:to>
      <xdr:col>7</xdr:col>
      <xdr:colOff>752475</xdr:colOff>
      <xdr:row>18</xdr:row>
      <xdr:rowOff>561975</xdr:rowOff>
    </xdr:to>
    <xdr:pic>
      <xdr:nvPicPr>
        <xdr:cNvPr id="6" name="Picture 6" descr="Traffic Lights"/>
        <xdr:cNvPicPr preferRelativeResize="1">
          <a:picLocks noChangeAspect="1"/>
        </xdr:cNvPicPr>
      </xdr:nvPicPr>
      <xdr:blipFill>
        <a:blip r:link="rId2"/>
        <a:stretch>
          <a:fillRect/>
        </a:stretch>
      </xdr:blipFill>
      <xdr:spPr>
        <a:xfrm>
          <a:off x="13182600" y="11782425"/>
          <a:ext cx="257175" cy="247650"/>
        </a:xfrm>
        <a:prstGeom prst="rect">
          <a:avLst/>
        </a:prstGeom>
        <a:noFill/>
        <a:ln w="9525" cmpd="sng">
          <a:noFill/>
        </a:ln>
      </xdr:spPr>
    </xdr:pic>
    <xdr:clientData/>
  </xdr:twoCellAnchor>
  <xdr:twoCellAnchor>
    <xdr:from>
      <xdr:col>7</xdr:col>
      <xdr:colOff>485775</xdr:colOff>
      <xdr:row>27</xdr:row>
      <xdr:rowOff>57150</xdr:rowOff>
    </xdr:from>
    <xdr:to>
      <xdr:col>7</xdr:col>
      <xdr:colOff>752475</xdr:colOff>
      <xdr:row>27</xdr:row>
      <xdr:rowOff>323850</xdr:rowOff>
    </xdr:to>
    <xdr:pic>
      <xdr:nvPicPr>
        <xdr:cNvPr id="7" name="Picture 7" descr="Traffic Lights"/>
        <xdr:cNvPicPr preferRelativeResize="1">
          <a:picLocks noChangeAspect="1"/>
        </xdr:cNvPicPr>
      </xdr:nvPicPr>
      <xdr:blipFill>
        <a:blip r:link="rId3"/>
        <a:stretch>
          <a:fillRect/>
        </a:stretch>
      </xdr:blipFill>
      <xdr:spPr>
        <a:xfrm>
          <a:off x="13173075" y="16725900"/>
          <a:ext cx="266700" cy="266700"/>
        </a:xfrm>
        <a:prstGeom prst="rect">
          <a:avLst/>
        </a:prstGeom>
        <a:noFill/>
        <a:ln w="9525" cmpd="sng">
          <a:noFill/>
        </a:ln>
      </xdr:spPr>
    </xdr:pic>
    <xdr:clientData/>
  </xdr:twoCellAnchor>
  <xdr:twoCellAnchor>
    <xdr:from>
      <xdr:col>7</xdr:col>
      <xdr:colOff>495300</xdr:colOff>
      <xdr:row>17</xdr:row>
      <xdr:rowOff>314325</xdr:rowOff>
    </xdr:from>
    <xdr:to>
      <xdr:col>7</xdr:col>
      <xdr:colOff>762000</xdr:colOff>
      <xdr:row>17</xdr:row>
      <xdr:rowOff>581025</xdr:rowOff>
    </xdr:to>
    <xdr:pic>
      <xdr:nvPicPr>
        <xdr:cNvPr id="8" name="Picture 8" descr="Traffic Lights"/>
        <xdr:cNvPicPr preferRelativeResize="1">
          <a:picLocks noChangeAspect="1"/>
        </xdr:cNvPicPr>
      </xdr:nvPicPr>
      <xdr:blipFill>
        <a:blip r:link="rId3"/>
        <a:stretch>
          <a:fillRect/>
        </a:stretch>
      </xdr:blipFill>
      <xdr:spPr>
        <a:xfrm>
          <a:off x="13182600" y="10258425"/>
          <a:ext cx="266700" cy="266700"/>
        </a:xfrm>
        <a:prstGeom prst="rect">
          <a:avLst/>
        </a:prstGeom>
        <a:noFill/>
        <a:ln w="9525" cmpd="sng">
          <a:noFill/>
        </a:ln>
      </xdr:spPr>
    </xdr:pic>
    <xdr:clientData/>
  </xdr:twoCellAnchor>
  <xdr:twoCellAnchor>
    <xdr:from>
      <xdr:col>7</xdr:col>
      <xdr:colOff>495300</xdr:colOff>
      <xdr:row>28</xdr:row>
      <xdr:rowOff>66675</xdr:rowOff>
    </xdr:from>
    <xdr:to>
      <xdr:col>7</xdr:col>
      <xdr:colOff>752475</xdr:colOff>
      <xdr:row>28</xdr:row>
      <xdr:rowOff>323850</xdr:rowOff>
    </xdr:to>
    <xdr:pic>
      <xdr:nvPicPr>
        <xdr:cNvPr id="9" name="Picture 9" descr="Traffic Lights"/>
        <xdr:cNvPicPr preferRelativeResize="1">
          <a:picLocks noChangeAspect="1"/>
        </xdr:cNvPicPr>
      </xdr:nvPicPr>
      <xdr:blipFill>
        <a:blip r:link="rId4"/>
        <a:stretch>
          <a:fillRect/>
        </a:stretch>
      </xdr:blipFill>
      <xdr:spPr>
        <a:xfrm>
          <a:off x="13182600" y="18002250"/>
          <a:ext cx="257175" cy="257175"/>
        </a:xfrm>
        <a:prstGeom prst="rect">
          <a:avLst/>
        </a:prstGeom>
        <a:noFill/>
        <a:ln w="9525" cmpd="sng">
          <a:noFill/>
        </a:ln>
      </xdr:spPr>
    </xdr:pic>
    <xdr:clientData/>
  </xdr:twoCellAnchor>
  <xdr:twoCellAnchor>
    <xdr:from>
      <xdr:col>7</xdr:col>
      <xdr:colOff>485775</xdr:colOff>
      <xdr:row>29</xdr:row>
      <xdr:rowOff>152400</xdr:rowOff>
    </xdr:from>
    <xdr:to>
      <xdr:col>7</xdr:col>
      <xdr:colOff>752475</xdr:colOff>
      <xdr:row>29</xdr:row>
      <xdr:rowOff>419100</xdr:rowOff>
    </xdr:to>
    <xdr:pic>
      <xdr:nvPicPr>
        <xdr:cNvPr id="10" name="Picture 10" descr="Traffic Lights"/>
        <xdr:cNvPicPr preferRelativeResize="1">
          <a:picLocks noChangeAspect="1"/>
        </xdr:cNvPicPr>
      </xdr:nvPicPr>
      <xdr:blipFill>
        <a:blip r:link="rId3"/>
        <a:stretch>
          <a:fillRect/>
        </a:stretch>
      </xdr:blipFill>
      <xdr:spPr>
        <a:xfrm>
          <a:off x="13173075" y="19354800"/>
          <a:ext cx="266700" cy="266700"/>
        </a:xfrm>
        <a:prstGeom prst="rect">
          <a:avLst/>
        </a:prstGeom>
        <a:noFill/>
        <a:ln w="9525" cmpd="sng">
          <a:noFill/>
        </a:ln>
      </xdr:spPr>
    </xdr:pic>
    <xdr:clientData/>
  </xdr:twoCellAnchor>
  <xdr:twoCellAnchor>
    <xdr:from>
      <xdr:col>0</xdr:col>
      <xdr:colOff>0</xdr:colOff>
      <xdr:row>3</xdr:row>
      <xdr:rowOff>0</xdr:rowOff>
    </xdr:from>
    <xdr:to>
      <xdr:col>8</xdr:col>
      <xdr:colOff>0</xdr:colOff>
      <xdr:row>4</xdr:row>
      <xdr:rowOff>0</xdr:rowOff>
    </xdr:to>
    <xdr:sp>
      <xdr:nvSpPr>
        <xdr:cNvPr id="11" name="Rectangle 11"/>
        <xdr:cNvSpPr>
          <a:spLocks/>
        </xdr:cNvSpPr>
      </xdr:nvSpPr>
      <xdr:spPr>
        <a:xfrm>
          <a:off x="0" y="609600"/>
          <a:ext cx="13925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8</xdr:row>
      <xdr:rowOff>638175</xdr:rowOff>
    </xdr:from>
    <xdr:to>
      <xdr:col>7</xdr:col>
      <xdr:colOff>752475</xdr:colOff>
      <xdr:row>8</xdr:row>
      <xdr:rowOff>895350</xdr:rowOff>
    </xdr:to>
    <xdr:pic>
      <xdr:nvPicPr>
        <xdr:cNvPr id="12" name="Picture 12" descr="Traffic Lights"/>
        <xdr:cNvPicPr preferRelativeResize="1">
          <a:picLocks noChangeAspect="1"/>
        </xdr:cNvPicPr>
      </xdr:nvPicPr>
      <xdr:blipFill>
        <a:blip r:link="rId2"/>
        <a:stretch>
          <a:fillRect/>
        </a:stretch>
      </xdr:blipFill>
      <xdr:spPr>
        <a:xfrm>
          <a:off x="13182600" y="4505325"/>
          <a:ext cx="257175" cy="257175"/>
        </a:xfrm>
        <a:prstGeom prst="rect">
          <a:avLst/>
        </a:prstGeom>
        <a:noFill/>
        <a:ln w="9525" cmpd="sng">
          <a:noFill/>
        </a:ln>
      </xdr:spPr>
    </xdr:pic>
    <xdr:clientData/>
  </xdr:twoCellAnchor>
  <xdr:twoCellAnchor>
    <xdr:from>
      <xdr:col>7</xdr:col>
      <xdr:colOff>495300</xdr:colOff>
      <xdr:row>7</xdr:row>
      <xdr:rowOff>657225</xdr:rowOff>
    </xdr:from>
    <xdr:to>
      <xdr:col>7</xdr:col>
      <xdr:colOff>752475</xdr:colOff>
      <xdr:row>7</xdr:row>
      <xdr:rowOff>923925</xdr:rowOff>
    </xdr:to>
    <xdr:pic>
      <xdr:nvPicPr>
        <xdr:cNvPr id="13" name="Picture 13" descr="Traffic Lights"/>
        <xdr:cNvPicPr preferRelativeResize="1">
          <a:picLocks noChangeAspect="1"/>
        </xdr:cNvPicPr>
      </xdr:nvPicPr>
      <xdr:blipFill>
        <a:blip r:link="rId3"/>
        <a:stretch>
          <a:fillRect/>
        </a:stretch>
      </xdr:blipFill>
      <xdr:spPr>
        <a:xfrm>
          <a:off x="13182600" y="2419350"/>
          <a:ext cx="257175" cy="266700"/>
        </a:xfrm>
        <a:prstGeom prst="rect">
          <a:avLst/>
        </a:prstGeom>
        <a:noFill/>
        <a:ln w="9525" cmpd="sng">
          <a:noFill/>
        </a:ln>
      </xdr:spPr>
    </xdr:pic>
    <xdr:clientData/>
  </xdr:twoCellAnchor>
  <xdr:twoCellAnchor>
    <xdr:from>
      <xdr:col>7</xdr:col>
      <xdr:colOff>495300</xdr:colOff>
      <xdr:row>9</xdr:row>
      <xdr:rowOff>647700</xdr:rowOff>
    </xdr:from>
    <xdr:to>
      <xdr:col>7</xdr:col>
      <xdr:colOff>762000</xdr:colOff>
      <xdr:row>9</xdr:row>
      <xdr:rowOff>914400</xdr:rowOff>
    </xdr:to>
    <xdr:pic>
      <xdr:nvPicPr>
        <xdr:cNvPr id="14" name="Picture 14" descr="Traffic Lights"/>
        <xdr:cNvPicPr preferRelativeResize="1">
          <a:picLocks noChangeAspect="1"/>
        </xdr:cNvPicPr>
      </xdr:nvPicPr>
      <xdr:blipFill>
        <a:blip r:link="rId3"/>
        <a:stretch>
          <a:fillRect/>
        </a:stretch>
      </xdr:blipFill>
      <xdr:spPr>
        <a:xfrm>
          <a:off x="13182600" y="6619875"/>
          <a:ext cx="26670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0</xdr:col>
      <xdr:colOff>0</xdr:colOff>
      <xdr:row>11</xdr:row>
      <xdr:rowOff>152400</xdr:rowOff>
    </xdr:to>
    <xdr:sp>
      <xdr:nvSpPr>
        <xdr:cNvPr id="1" name="TextBox 1"/>
        <xdr:cNvSpPr txBox="1">
          <a:spLocks noChangeArrowheads="1"/>
        </xdr:cNvSpPr>
      </xdr:nvSpPr>
      <xdr:spPr>
        <a:xfrm>
          <a:off x="0" y="9505950"/>
          <a:ext cx="0" cy="142875"/>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Serious Firearms Offenders:</a:t>
          </a:r>
          <a:r>
            <a:rPr lang="en-US" cap="none" sz="800" b="0" i="0" u="none" baseline="0">
              <a:solidFill>
                <a:srgbClr val="333399"/>
              </a:solidFill>
              <a:latin typeface="Verdana"/>
              <a:ea typeface="Verdana"/>
              <a:cs typeface="Verdana"/>
            </a:rPr>
            <a:t>
asdjhfklhsdfkjhsddfgfdgdfgdfgdfgzxcfgsdfdgsdfgsdfgsdfgsdfgsdf
</a:t>
          </a:r>
          <a:r>
            <a:rPr lang="en-US" cap="none" sz="800" b="0" i="1" u="none" baseline="0">
              <a:solidFill>
                <a:srgbClr val="333399"/>
              </a:solidFill>
              <a:latin typeface="Verdana"/>
              <a:ea typeface="Verdana"/>
              <a:cs typeface="Verdana"/>
            </a:rPr>
            <a:t>Proactive Operations:
</a:t>
          </a:r>
          <a:r>
            <a:rPr lang="en-US" cap="none" sz="800" b="0" i="0" u="none" baseline="0">
              <a:solidFill>
                <a:srgbClr val="333399"/>
              </a:solidFill>
              <a:latin typeface="Verdana"/>
              <a:ea typeface="Verdana"/>
              <a:cs typeface="Verdana"/>
            </a:rPr>
            <a:t>sdfasdfadsfadfasdsdfgsdfgsdfgsdfgsdfgsdfgsdfgsdfgsdfgsdfg</a:t>
          </a:r>
        </a:p>
      </xdr:txBody>
    </xdr:sp>
    <xdr:clientData/>
  </xdr:twoCellAnchor>
  <xdr:twoCellAnchor>
    <xdr:from>
      <xdr:col>0</xdr:col>
      <xdr:colOff>0</xdr:colOff>
      <xdr:row>11</xdr:row>
      <xdr:rowOff>19050</xdr:rowOff>
    </xdr:from>
    <xdr:to>
      <xdr:col>0</xdr:col>
      <xdr:colOff>0</xdr:colOff>
      <xdr:row>11</xdr:row>
      <xdr:rowOff>152400</xdr:rowOff>
    </xdr:to>
    <xdr:sp>
      <xdr:nvSpPr>
        <xdr:cNvPr id="2" name="TextBox 2"/>
        <xdr:cNvSpPr txBox="1">
          <a:spLocks noChangeArrowheads="1"/>
        </xdr:cNvSpPr>
      </xdr:nvSpPr>
      <xdr:spPr>
        <a:xfrm>
          <a:off x="0" y="9515475"/>
          <a:ext cx="0" cy="133350"/>
        </a:xfrm>
        <a:prstGeom prst="rect">
          <a:avLst/>
        </a:prstGeom>
        <a:noFill/>
        <a:ln w="9525" cmpd="sng">
          <a:solidFill>
            <a:srgbClr val="666699"/>
          </a:solidFill>
          <a:headEnd type="none"/>
          <a:tailEnd type="none"/>
        </a:ln>
      </xdr:spPr>
      <xdr:txBody>
        <a:bodyPr vertOverflow="clip" wrap="square"/>
        <a:p>
          <a:pPr algn="ctr">
            <a:defRPr/>
          </a:pPr>
          <a:r>
            <a:rPr lang="en-US" cap="none" sz="800" b="0" i="1" u="none" baseline="0">
              <a:solidFill>
                <a:srgbClr val="333399"/>
              </a:solidFill>
              <a:latin typeface="Verdana"/>
              <a:ea typeface="Verdana"/>
              <a:cs typeface="Verdana"/>
            </a:rPr>
            <a:t>System for identifying primary crime reason for PATP:
</a:t>
          </a:r>
          <a:r>
            <a:rPr lang="en-US" cap="none" sz="800" b="0" i="0" u="none" baseline="0">
              <a:solidFill>
                <a:srgbClr val="333399"/>
              </a:solidFill>
              <a:latin typeface="Verdana"/>
              <a:ea typeface="Verdana"/>
              <a:cs typeface="Verdana"/>
            </a:rPr>
            <a:t>asdfn lfdgjljfdlkjikgjdfgsdfgdf</a:t>
          </a:r>
        </a:p>
      </xdr:txBody>
    </xdr:sp>
    <xdr:clientData/>
  </xdr:twoCellAnchor>
  <xdr:twoCellAnchor>
    <xdr:from>
      <xdr:col>8</xdr:col>
      <xdr:colOff>495300</xdr:colOff>
      <xdr:row>1</xdr:row>
      <xdr:rowOff>0</xdr:rowOff>
    </xdr:from>
    <xdr:to>
      <xdr:col>8</xdr:col>
      <xdr:colOff>752475</xdr:colOff>
      <xdr:row>1</xdr:row>
      <xdr:rowOff>0</xdr:rowOff>
    </xdr:to>
    <xdr:pic>
      <xdr:nvPicPr>
        <xdr:cNvPr id="3" name="Picture 20" descr="Traffic Lights"/>
        <xdr:cNvPicPr preferRelativeResize="1">
          <a:picLocks noChangeAspect="1"/>
        </xdr:cNvPicPr>
      </xdr:nvPicPr>
      <xdr:blipFill>
        <a:blip r:link="rId1"/>
        <a:stretch>
          <a:fillRect/>
        </a:stretch>
      </xdr:blipFill>
      <xdr:spPr>
        <a:xfrm>
          <a:off x="20507325" y="381000"/>
          <a:ext cx="257175" cy="0"/>
        </a:xfrm>
        <a:prstGeom prst="rect">
          <a:avLst/>
        </a:prstGeom>
        <a:noFill/>
        <a:ln w="9525" cmpd="sng">
          <a:noFill/>
        </a:ln>
      </xdr:spPr>
    </xdr:pic>
    <xdr:clientData/>
  </xdr:twoCellAnchor>
  <xdr:twoCellAnchor>
    <xdr:from>
      <xdr:col>8</xdr:col>
      <xdr:colOff>495300</xdr:colOff>
      <xdr:row>1</xdr:row>
      <xdr:rowOff>0</xdr:rowOff>
    </xdr:from>
    <xdr:to>
      <xdr:col>8</xdr:col>
      <xdr:colOff>752475</xdr:colOff>
      <xdr:row>1</xdr:row>
      <xdr:rowOff>0</xdr:rowOff>
    </xdr:to>
    <xdr:pic>
      <xdr:nvPicPr>
        <xdr:cNvPr id="4" name="Picture 21" descr="Traffic Lights"/>
        <xdr:cNvPicPr preferRelativeResize="1">
          <a:picLocks noChangeAspect="1"/>
        </xdr:cNvPicPr>
      </xdr:nvPicPr>
      <xdr:blipFill>
        <a:blip r:link="rId2"/>
        <a:stretch>
          <a:fillRect/>
        </a:stretch>
      </xdr:blipFill>
      <xdr:spPr>
        <a:xfrm>
          <a:off x="20507325" y="381000"/>
          <a:ext cx="257175" cy="0"/>
        </a:xfrm>
        <a:prstGeom prst="rect">
          <a:avLst/>
        </a:prstGeom>
        <a:noFill/>
        <a:ln w="9525" cmpd="sng">
          <a:noFill/>
        </a:ln>
      </xdr:spPr>
    </xdr:pic>
    <xdr:clientData/>
  </xdr:twoCellAnchor>
  <xdr:twoCellAnchor>
    <xdr:from>
      <xdr:col>8</xdr:col>
      <xdr:colOff>495300</xdr:colOff>
      <xdr:row>1</xdr:row>
      <xdr:rowOff>0</xdr:rowOff>
    </xdr:from>
    <xdr:to>
      <xdr:col>8</xdr:col>
      <xdr:colOff>762000</xdr:colOff>
      <xdr:row>1</xdr:row>
      <xdr:rowOff>0</xdr:rowOff>
    </xdr:to>
    <xdr:pic>
      <xdr:nvPicPr>
        <xdr:cNvPr id="5" name="Picture 22" descr="Traffic Lights"/>
        <xdr:cNvPicPr preferRelativeResize="1">
          <a:picLocks noChangeAspect="1"/>
        </xdr:cNvPicPr>
      </xdr:nvPicPr>
      <xdr:blipFill>
        <a:blip r:link="rId2"/>
        <a:stretch>
          <a:fillRect/>
        </a:stretch>
      </xdr:blipFill>
      <xdr:spPr>
        <a:xfrm>
          <a:off x="20507325" y="381000"/>
          <a:ext cx="26670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1</xdr:row>
      <xdr:rowOff>38100</xdr:rowOff>
    </xdr:from>
    <xdr:to>
      <xdr:col>5</xdr:col>
      <xdr:colOff>142875</xdr:colOff>
      <xdr:row>6</xdr:row>
      <xdr:rowOff>123825</xdr:rowOff>
    </xdr:to>
    <xdr:pic>
      <xdr:nvPicPr>
        <xdr:cNvPr id="1" name="Picture 1"/>
        <xdr:cNvPicPr preferRelativeResize="1">
          <a:picLocks noChangeAspect="1"/>
        </xdr:cNvPicPr>
      </xdr:nvPicPr>
      <xdr:blipFill>
        <a:blip r:embed="rId1"/>
        <a:srcRect l="6173" t="4039" r="6173" b="31504"/>
        <a:stretch>
          <a:fillRect/>
        </a:stretch>
      </xdr:blipFill>
      <xdr:spPr>
        <a:xfrm>
          <a:off x="2400300" y="200025"/>
          <a:ext cx="790575" cy="895350"/>
        </a:xfrm>
        <a:prstGeom prst="rect">
          <a:avLst/>
        </a:prstGeom>
        <a:noFill/>
        <a:ln w="9525" cmpd="sng">
          <a:noFill/>
        </a:ln>
      </xdr:spPr>
    </xdr:pic>
    <xdr:clientData/>
  </xdr:twoCellAnchor>
  <xdr:twoCellAnchor editAs="oneCell">
    <xdr:from>
      <xdr:col>2</xdr:col>
      <xdr:colOff>447675</xdr:colOff>
      <xdr:row>49</xdr:row>
      <xdr:rowOff>38100</xdr:rowOff>
    </xdr:from>
    <xdr:to>
      <xdr:col>6</xdr:col>
      <xdr:colOff>228600</xdr:colOff>
      <xdr:row>50</xdr:row>
      <xdr:rowOff>123825</xdr:rowOff>
    </xdr:to>
    <xdr:pic>
      <xdr:nvPicPr>
        <xdr:cNvPr id="2" name="Picture 2"/>
        <xdr:cNvPicPr preferRelativeResize="1">
          <a:picLocks noChangeAspect="1"/>
        </xdr:cNvPicPr>
      </xdr:nvPicPr>
      <xdr:blipFill>
        <a:blip r:embed="rId2"/>
        <a:stretch>
          <a:fillRect/>
        </a:stretch>
      </xdr:blipFill>
      <xdr:spPr>
        <a:xfrm>
          <a:off x="1666875" y="8601075"/>
          <a:ext cx="2219325" cy="247650"/>
        </a:xfrm>
        <a:prstGeom prst="rect">
          <a:avLst/>
        </a:prstGeom>
        <a:noFill/>
        <a:ln w="9525" cmpd="sng">
          <a:noFill/>
        </a:ln>
      </xdr:spPr>
    </xdr:pic>
    <xdr:clientData/>
  </xdr:twoCellAnchor>
  <xdr:twoCellAnchor>
    <xdr:from>
      <xdr:col>0</xdr:col>
      <xdr:colOff>419100</xdr:colOff>
      <xdr:row>16</xdr:row>
      <xdr:rowOff>19050</xdr:rowOff>
    </xdr:from>
    <xdr:to>
      <xdr:col>8</xdr:col>
      <xdr:colOff>171450</xdr:colOff>
      <xdr:row>44</xdr:row>
      <xdr:rowOff>85725</xdr:rowOff>
    </xdr:to>
    <xdr:graphicFrame>
      <xdr:nvGraphicFramePr>
        <xdr:cNvPr id="3" name="Chart 3"/>
        <xdr:cNvGraphicFramePr/>
      </xdr:nvGraphicFramePr>
      <xdr:xfrm>
        <a:off x="419100" y="3171825"/>
        <a:ext cx="4629150" cy="46005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CD12\Weekly%20CPR\Weekly%20CPRs%20Apr%2004%20to%20Mar%2005\02%20Weekly%20CPR%2022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Executive Summary"/>
      <sheetName val="Gun Enabled Crime"/>
      <sheetName val="Class A Drugs"/>
      <sheetName val="Economic &amp; Specialist"/>
      <sheetName val="Child Protection"/>
      <sheetName val="Homicide "/>
      <sheetName val="Glossary"/>
    </sheetNames>
    <sheetDataSet>
      <sheetData sheetId="0">
        <row r="58">
          <cell r="C58">
            <v>35</v>
          </cell>
          <cell r="D58">
            <v>41</v>
          </cell>
          <cell r="E58">
            <v>39</v>
          </cell>
        </row>
        <row r="59">
          <cell r="C59">
            <v>33</v>
          </cell>
          <cell r="D59">
            <v>36</v>
          </cell>
          <cell r="E59">
            <v>31</v>
          </cell>
        </row>
        <row r="60">
          <cell r="C60">
            <v>30</v>
          </cell>
          <cell r="D60">
            <v>29</v>
          </cell>
          <cell r="E60">
            <v>28</v>
          </cell>
        </row>
        <row r="61">
          <cell r="C61">
            <v>27</v>
          </cell>
          <cell r="D61">
            <v>23</v>
          </cell>
          <cell r="E61">
            <v>24</v>
          </cell>
        </row>
        <row r="62">
          <cell r="C62">
            <v>19</v>
          </cell>
          <cell r="D62">
            <v>16</v>
          </cell>
          <cell r="E62">
            <v>21</v>
          </cell>
        </row>
        <row r="63">
          <cell r="C63">
            <v>13</v>
          </cell>
          <cell r="D63">
            <v>9</v>
          </cell>
          <cell r="E63">
            <v>11</v>
          </cell>
        </row>
        <row r="64">
          <cell r="C64">
            <v>8</v>
          </cell>
          <cell r="D64">
            <v>8</v>
          </cell>
          <cell r="E64">
            <v>10</v>
          </cell>
        </row>
        <row r="65">
          <cell r="C65">
            <v>5</v>
          </cell>
          <cell r="D65">
            <v>7</v>
          </cell>
          <cell r="E65">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52"/>
  <sheetViews>
    <sheetView workbookViewId="0" topLeftCell="A1">
      <selection activeCell="A1" sqref="A1"/>
    </sheetView>
  </sheetViews>
  <sheetFormatPr defaultColWidth="9.140625" defaultRowHeight="12.75"/>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1"/>
      <c r="B5" s="1"/>
      <c r="C5" s="1"/>
      <c r="D5" s="1"/>
      <c r="E5" s="1"/>
      <c r="F5" s="1"/>
      <c r="H5" s="1"/>
      <c r="I5" s="1"/>
    </row>
    <row r="6" spans="1:9" ht="12.75">
      <c r="A6" s="1"/>
      <c r="B6" s="1"/>
      <c r="C6" s="1"/>
      <c r="D6" s="1"/>
      <c r="E6" s="1"/>
      <c r="F6" s="1"/>
      <c r="G6" s="1"/>
      <c r="H6" s="1"/>
      <c r="I6" s="1"/>
    </row>
    <row r="7" spans="1:9" ht="12.75">
      <c r="A7" s="1"/>
      <c r="B7" s="1"/>
      <c r="C7" s="1"/>
      <c r="D7" s="1"/>
      <c r="E7" s="1"/>
      <c r="F7" s="1"/>
      <c r="G7" s="1"/>
      <c r="H7" s="1"/>
      <c r="I7" s="1"/>
    </row>
    <row r="8" spans="1:9" ht="12.75">
      <c r="A8" s="1"/>
      <c r="B8" s="1"/>
      <c r="C8" s="1"/>
      <c r="D8" s="1"/>
      <c r="E8" s="1"/>
      <c r="F8" s="1"/>
      <c r="G8" s="1"/>
      <c r="H8" s="1"/>
      <c r="I8" s="1"/>
    </row>
    <row r="9" spans="1:9" ht="29.25">
      <c r="A9" s="275" t="s">
        <v>66</v>
      </c>
      <c r="B9" s="275"/>
      <c r="C9" s="275"/>
      <c r="D9" s="275"/>
      <c r="E9" s="275"/>
      <c r="F9" s="275"/>
      <c r="G9" s="275"/>
      <c r="H9" s="275"/>
      <c r="I9" s="275"/>
    </row>
    <row r="10" spans="1:9" ht="24.75">
      <c r="A10" s="278" t="s">
        <v>163</v>
      </c>
      <c r="B10" s="278"/>
      <c r="C10" s="278"/>
      <c r="D10" s="278"/>
      <c r="E10" s="278"/>
      <c r="F10" s="278"/>
      <c r="G10" s="278"/>
      <c r="H10" s="278"/>
      <c r="I10" s="278"/>
    </row>
    <row r="11" spans="1:9" ht="22.5" thickBot="1">
      <c r="A11" s="276"/>
      <c r="B11" s="276"/>
      <c r="C11" s="276"/>
      <c r="D11" s="276"/>
      <c r="E11" s="276"/>
      <c r="F11" s="276"/>
      <c r="G11" s="276"/>
      <c r="H11" s="276"/>
      <c r="I11" s="276"/>
    </row>
    <row r="12" spans="1:9" ht="18.75" thickTop="1">
      <c r="A12" s="277" t="s">
        <v>145</v>
      </c>
      <c r="B12" s="277"/>
      <c r="C12" s="277"/>
      <c r="D12" s="277"/>
      <c r="E12" s="277"/>
      <c r="F12" s="277"/>
      <c r="G12" s="277"/>
      <c r="H12" s="277"/>
      <c r="I12" s="277"/>
    </row>
    <row r="13" spans="1:9" ht="12.75">
      <c r="A13" s="3"/>
      <c r="B13" s="3"/>
      <c r="C13" s="3"/>
      <c r="D13" s="3"/>
      <c r="E13" s="3"/>
      <c r="F13" s="3"/>
      <c r="G13" s="3"/>
      <c r="H13" s="3"/>
      <c r="I13" s="3"/>
    </row>
    <row r="15" spans="1:9" ht="12.75">
      <c r="A15" s="2"/>
      <c r="B15" s="2"/>
      <c r="C15" s="2"/>
      <c r="D15" s="2"/>
      <c r="E15" s="2"/>
      <c r="F15" s="2"/>
      <c r="G15" s="2"/>
      <c r="H15" s="2"/>
      <c r="I15" s="2"/>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1"/>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c r="B36" s="1"/>
      <c r="C36" s="1"/>
      <c r="D36" s="1"/>
      <c r="E36" s="1"/>
      <c r="F36" s="1"/>
      <c r="G36" s="1"/>
      <c r="H36" s="1"/>
      <c r="I36" s="1"/>
    </row>
    <row r="37" spans="1:9" ht="12.75">
      <c r="A37" s="1"/>
      <c r="B37" s="1"/>
      <c r="C37" s="1"/>
      <c r="D37" s="1"/>
      <c r="E37" s="1"/>
      <c r="F37" s="1"/>
      <c r="G37" s="1"/>
      <c r="H37" s="1"/>
      <c r="I37" s="1"/>
    </row>
    <row r="38" spans="1:9" ht="12.75">
      <c r="A38" s="1"/>
      <c r="B38" s="1"/>
      <c r="C38" s="1"/>
      <c r="D38" s="1"/>
      <c r="E38" s="1"/>
      <c r="F38" s="1"/>
      <c r="G38" s="1"/>
      <c r="H38" s="1"/>
      <c r="I38" s="1"/>
    </row>
    <row r="39" spans="1:9" ht="12.75">
      <c r="A39" s="1"/>
      <c r="B39" s="1"/>
      <c r="C39" s="1"/>
      <c r="D39" s="1"/>
      <c r="E39" s="1"/>
      <c r="F39" s="1"/>
      <c r="G39" s="1"/>
      <c r="H39" s="1"/>
      <c r="I39" s="1"/>
    </row>
    <row r="40" spans="1:9" ht="14.25">
      <c r="A40" s="5" t="s">
        <v>159</v>
      </c>
      <c r="B40" s="1"/>
      <c r="D40" s="1"/>
      <c r="G40" s="1"/>
      <c r="H40" s="1"/>
      <c r="I40" s="1"/>
    </row>
    <row r="41" spans="1:14" ht="24.75" customHeight="1">
      <c r="A41" s="4" t="s">
        <v>178</v>
      </c>
      <c r="B41" s="10" t="s">
        <v>160</v>
      </c>
      <c r="C41" s="1"/>
      <c r="E41" s="6"/>
      <c r="F41" s="6"/>
      <c r="G41" s="6"/>
      <c r="H41" s="6"/>
      <c r="I41" s="6"/>
      <c r="J41" s="6"/>
      <c r="K41" s="6"/>
      <c r="L41" s="6"/>
      <c r="M41" s="6"/>
      <c r="N41" s="6"/>
    </row>
    <row r="42" spans="1:14" ht="24.75" customHeight="1">
      <c r="A42" s="4" t="s">
        <v>179</v>
      </c>
      <c r="B42" s="11" t="s">
        <v>173</v>
      </c>
      <c r="C42" s="1"/>
      <c r="E42" s="7"/>
      <c r="F42" s="7"/>
      <c r="G42" s="7"/>
      <c r="H42" s="7"/>
      <c r="I42" s="7"/>
      <c r="J42" s="7"/>
      <c r="K42" s="7"/>
      <c r="L42" s="7"/>
      <c r="M42" s="7"/>
      <c r="N42" s="7"/>
    </row>
    <row r="43" spans="1:14" ht="24.75" customHeight="1">
      <c r="A43" s="4" t="s">
        <v>180</v>
      </c>
      <c r="B43" s="11" t="s">
        <v>174</v>
      </c>
      <c r="C43" s="1"/>
      <c r="E43" s="7"/>
      <c r="F43" s="7"/>
      <c r="G43" s="7"/>
      <c r="H43" s="7"/>
      <c r="I43" s="7"/>
      <c r="J43" s="7"/>
      <c r="K43" s="7"/>
      <c r="L43" s="7"/>
      <c r="M43" s="7"/>
      <c r="N43" s="7"/>
    </row>
    <row r="44" spans="1:9" ht="12.75">
      <c r="A44" s="1"/>
      <c r="B44" s="1"/>
      <c r="D44" s="1"/>
      <c r="E44" s="1"/>
      <c r="F44" s="1"/>
      <c r="G44" s="1"/>
      <c r="H44" s="1"/>
      <c r="I44" s="1"/>
    </row>
    <row r="45" ht="12.75">
      <c r="C45" s="8"/>
    </row>
    <row r="46" spans="1:9" ht="12.75">
      <c r="A46" s="9" t="s">
        <v>172</v>
      </c>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sheetData>
  <mergeCells count="4">
    <mergeCell ref="A9:I9"/>
    <mergeCell ref="A11:I11"/>
    <mergeCell ref="A12:I12"/>
    <mergeCell ref="A10:I1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I4"/>
  <sheetViews>
    <sheetView showGridLines="0" workbookViewId="0" topLeftCell="A1">
      <selection activeCell="K14" sqref="K14"/>
    </sheetView>
  </sheetViews>
  <sheetFormatPr defaultColWidth="9.140625" defaultRowHeight="12.75"/>
  <cols>
    <col min="1" max="9" width="9.7109375" style="0" customWidth="1"/>
  </cols>
  <sheetData>
    <row r="3" ht="12.75" customHeight="1"/>
    <row r="4" spans="1:9" ht="15">
      <c r="A4" s="279" t="s">
        <v>54</v>
      </c>
      <c r="B4" s="279"/>
      <c r="C4" s="279"/>
      <c r="D4" s="279"/>
      <c r="E4" s="279"/>
      <c r="F4" s="279"/>
      <c r="G4" s="279"/>
      <c r="H4" s="279"/>
      <c r="I4" s="279"/>
    </row>
  </sheetData>
  <mergeCells count="1">
    <mergeCell ref="A4:I4"/>
  </mergeCells>
  <printOptions/>
  <pageMargins left="0.75" right="0.53"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L89"/>
  <sheetViews>
    <sheetView zoomScale="75" zoomScaleNormal="75" workbookViewId="0" topLeftCell="A1">
      <selection activeCell="A1" sqref="A1"/>
    </sheetView>
  </sheetViews>
  <sheetFormatPr defaultColWidth="9.140625" defaultRowHeight="12.75"/>
  <cols>
    <col min="1" max="1" width="17.00390625" style="12" customWidth="1"/>
    <col min="2" max="2" width="12.7109375" style="12" customWidth="1"/>
    <col min="3" max="3" width="48.421875" style="12" customWidth="1"/>
    <col min="4" max="4" width="17.8515625" style="61" customWidth="1"/>
    <col min="5" max="6" width="13.421875" style="12" customWidth="1"/>
    <col min="7" max="7" width="52.421875" style="12" customWidth="1"/>
    <col min="8" max="8" width="15.7109375" style="12" customWidth="1"/>
    <col min="9" max="10" width="11.00390625" style="12" bestFit="1" customWidth="1"/>
    <col min="11" max="11" width="9.8515625" style="12" bestFit="1" customWidth="1"/>
    <col min="12" max="13" width="12.140625" style="12" bestFit="1" customWidth="1"/>
    <col min="14" max="14" width="11.00390625" style="12" bestFit="1" customWidth="1"/>
    <col min="15" max="16" width="12.140625" style="12" bestFit="1" customWidth="1"/>
    <col min="17" max="17" width="11.00390625" style="12" bestFit="1" customWidth="1"/>
    <col min="18" max="18" width="12.140625" style="12" bestFit="1" customWidth="1"/>
    <col min="19" max="19" width="11.00390625" style="12" bestFit="1" customWidth="1"/>
    <col min="20" max="20" width="9.28125" style="12" bestFit="1" customWidth="1"/>
    <col min="21" max="21" width="9.140625" style="12" customWidth="1"/>
    <col min="22" max="24" width="14.28125" style="12" customWidth="1"/>
    <col min="25" max="25" width="50.7109375" style="12" bestFit="1" customWidth="1"/>
    <col min="26" max="28" width="11.00390625" style="12" bestFit="1" customWidth="1"/>
    <col min="29" max="29" width="9.8515625" style="12" bestFit="1" customWidth="1"/>
    <col min="30" max="31" width="12.140625" style="12" bestFit="1" customWidth="1"/>
    <col min="32" max="32" width="11.00390625" style="12" bestFit="1" customWidth="1"/>
    <col min="33" max="34" width="12.140625" style="12" bestFit="1" customWidth="1"/>
    <col min="35" max="35" width="11.00390625" style="12" bestFit="1" customWidth="1"/>
    <col min="36" max="36" width="12.140625" style="12" bestFit="1" customWidth="1"/>
    <col min="37" max="37" width="11.00390625" style="12" bestFit="1" customWidth="1"/>
    <col min="38" max="38" width="9.28125" style="12" bestFit="1" customWidth="1"/>
    <col min="39" max="16384" width="9.140625" style="12" customWidth="1"/>
  </cols>
  <sheetData>
    <row r="1" spans="3:7" ht="15">
      <c r="C1" s="13"/>
      <c r="D1" s="14"/>
      <c r="E1" s="13"/>
      <c r="F1" s="13"/>
      <c r="G1" s="13"/>
    </row>
    <row r="2" spans="1:8" ht="19.5" customHeight="1">
      <c r="A2" s="306" t="s">
        <v>36</v>
      </c>
      <c r="B2" s="306"/>
      <c r="C2" s="306"/>
      <c r="D2" s="306"/>
      <c r="E2" s="306"/>
      <c r="F2" s="306"/>
      <c r="G2" s="306"/>
      <c r="H2" s="306"/>
    </row>
    <row r="3" spans="3:7" ht="12" customHeight="1">
      <c r="C3" s="13"/>
      <c r="D3" s="14"/>
      <c r="E3" s="13"/>
      <c r="F3" s="13"/>
      <c r="G3" s="13"/>
    </row>
    <row r="4" spans="1:8" ht="19.5" customHeight="1">
      <c r="A4" s="307" t="s">
        <v>37</v>
      </c>
      <c r="B4" s="307"/>
      <c r="C4" s="307"/>
      <c r="D4" s="307"/>
      <c r="E4" s="307"/>
      <c r="F4" s="307"/>
      <c r="G4" s="307"/>
      <c r="H4" s="307"/>
    </row>
    <row r="5" spans="3:7" ht="19.5" customHeight="1">
      <c r="C5" s="13"/>
      <c r="D5" s="14"/>
      <c r="E5" s="13"/>
      <c r="F5" s="13"/>
      <c r="G5" s="13"/>
    </row>
    <row r="6" spans="1:17" ht="57.75" customHeight="1" thickBot="1">
      <c r="A6" s="16" t="s">
        <v>58</v>
      </c>
      <c r="B6" s="17" t="s">
        <v>74</v>
      </c>
      <c r="C6" s="17" t="s">
        <v>59</v>
      </c>
      <c r="D6" s="18" t="s">
        <v>35</v>
      </c>
      <c r="E6" s="18" t="s">
        <v>141</v>
      </c>
      <c r="F6" s="19" t="s">
        <v>140</v>
      </c>
      <c r="G6" s="18" t="s">
        <v>73</v>
      </c>
      <c r="H6" s="20" t="s">
        <v>79</v>
      </c>
      <c r="Q6" s="21"/>
    </row>
    <row r="7" spans="1:8" ht="120" customHeight="1" thickTop="1">
      <c r="A7" s="22" t="s">
        <v>55</v>
      </c>
      <c r="B7" s="23" t="s">
        <v>78</v>
      </c>
      <c r="C7" s="24" t="s">
        <v>170</v>
      </c>
      <c r="D7" s="25" t="s">
        <v>40</v>
      </c>
      <c r="E7" s="303" t="s">
        <v>209</v>
      </c>
      <c r="F7" s="304"/>
      <c r="G7" s="304"/>
      <c r="H7" s="305"/>
    </row>
    <row r="8" spans="1:8" ht="120" customHeight="1">
      <c r="A8" s="27" t="s">
        <v>56</v>
      </c>
      <c r="B8" s="28" t="s">
        <v>75</v>
      </c>
      <c r="C8" s="28" t="s">
        <v>38</v>
      </c>
      <c r="D8" s="29" t="s">
        <v>41</v>
      </c>
      <c r="E8" s="30">
        <v>0.26</v>
      </c>
      <c r="F8" s="31">
        <v>0.24</v>
      </c>
      <c r="G8" s="32" t="s">
        <v>164</v>
      </c>
      <c r="H8" s="33" t="s">
        <v>178</v>
      </c>
    </row>
    <row r="9" spans="1:8" ht="120" customHeight="1">
      <c r="A9" s="34" t="s">
        <v>56</v>
      </c>
      <c r="B9" s="35" t="s">
        <v>76</v>
      </c>
      <c r="C9" s="36" t="s">
        <v>123</v>
      </c>
      <c r="D9" s="37" t="s">
        <v>60</v>
      </c>
      <c r="E9" s="30">
        <v>0.15</v>
      </c>
      <c r="F9" s="31">
        <v>0.24</v>
      </c>
      <c r="G9" s="32" t="s">
        <v>165</v>
      </c>
      <c r="H9" s="33" t="s">
        <v>179</v>
      </c>
    </row>
    <row r="10" spans="1:8" ht="120" customHeight="1">
      <c r="A10" s="34" t="s">
        <v>56</v>
      </c>
      <c r="B10" s="35" t="s">
        <v>76</v>
      </c>
      <c r="C10" s="36" t="s">
        <v>122</v>
      </c>
      <c r="D10" s="37" t="s">
        <v>60</v>
      </c>
      <c r="E10" s="30">
        <v>0.03</v>
      </c>
      <c r="F10" s="31">
        <v>0.23</v>
      </c>
      <c r="G10" s="32" t="s">
        <v>166</v>
      </c>
      <c r="H10" s="33" t="s">
        <v>179</v>
      </c>
    </row>
    <row r="11" spans="1:12" ht="154.5" customHeight="1">
      <c r="A11" s="311" t="s">
        <v>57</v>
      </c>
      <c r="B11" s="308" t="s">
        <v>77</v>
      </c>
      <c r="C11" s="38" t="s">
        <v>147</v>
      </c>
      <c r="D11" s="36" t="s">
        <v>61</v>
      </c>
      <c r="E11" s="39">
        <v>8</v>
      </c>
      <c r="F11" s="40">
        <v>4</v>
      </c>
      <c r="G11" s="32" t="s">
        <v>153</v>
      </c>
      <c r="H11" s="33" t="s">
        <v>178</v>
      </c>
      <c r="I11" s="41"/>
      <c r="J11" s="42"/>
      <c r="K11" s="42"/>
      <c r="L11" s="43"/>
    </row>
    <row r="12" spans="1:11" ht="126.75" customHeight="1">
      <c r="A12" s="312"/>
      <c r="B12" s="309"/>
      <c r="C12" s="38" t="s">
        <v>148</v>
      </c>
      <c r="D12" s="36" t="s">
        <v>61</v>
      </c>
      <c r="E12" s="39">
        <v>5</v>
      </c>
      <c r="F12" s="40">
        <v>7</v>
      </c>
      <c r="G12" s="32" t="s">
        <v>154</v>
      </c>
      <c r="H12" s="33" t="s">
        <v>180</v>
      </c>
      <c r="I12" s="41"/>
      <c r="J12" s="42"/>
      <c r="K12" s="42"/>
    </row>
    <row r="13" spans="1:11" ht="141" customHeight="1">
      <c r="A13" s="312"/>
      <c r="B13" s="309"/>
      <c r="C13" s="38" t="s">
        <v>149</v>
      </c>
      <c r="D13" s="36" t="s">
        <v>61</v>
      </c>
      <c r="E13" s="39">
        <v>3</v>
      </c>
      <c r="F13" s="44">
        <v>14</v>
      </c>
      <c r="G13" s="32" t="s">
        <v>167</v>
      </c>
      <c r="H13" s="33" t="s">
        <v>180</v>
      </c>
      <c r="I13" s="41"/>
      <c r="J13" s="42"/>
      <c r="K13" s="42"/>
    </row>
    <row r="14" spans="1:11" ht="140.25" customHeight="1">
      <c r="A14" s="312"/>
      <c r="B14" s="309"/>
      <c r="C14" s="38" t="s">
        <v>150</v>
      </c>
      <c r="D14" s="36" t="s">
        <v>61</v>
      </c>
      <c r="E14" s="39">
        <v>5</v>
      </c>
      <c r="F14" s="44">
        <v>6</v>
      </c>
      <c r="G14" s="32" t="s">
        <v>168</v>
      </c>
      <c r="H14" s="33" t="s">
        <v>180</v>
      </c>
      <c r="I14" s="41"/>
      <c r="J14" s="42"/>
      <c r="K14" s="42"/>
    </row>
    <row r="15" spans="1:11" ht="141.75" customHeight="1">
      <c r="A15" s="312"/>
      <c r="B15" s="309"/>
      <c r="C15" s="38" t="s">
        <v>151</v>
      </c>
      <c r="D15" s="36" t="s">
        <v>61</v>
      </c>
      <c r="E15" s="39">
        <v>11</v>
      </c>
      <c r="F15" s="44">
        <v>7</v>
      </c>
      <c r="G15" s="32" t="s">
        <v>156</v>
      </c>
      <c r="H15" s="33" t="s">
        <v>178</v>
      </c>
      <c r="I15" s="41"/>
      <c r="J15" s="42"/>
      <c r="K15" s="42"/>
    </row>
    <row r="16" spans="1:11" ht="135" customHeight="1">
      <c r="A16" s="313"/>
      <c r="B16" s="310"/>
      <c r="C16" s="38" t="s">
        <v>152</v>
      </c>
      <c r="D16" s="36" t="s">
        <v>61</v>
      </c>
      <c r="E16" s="39">
        <v>5</v>
      </c>
      <c r="F16" s="40">
        <v>20</v>
      </c>
      <c r="G16" s="32" t="s">
        <v>155</v>
      </c>
      <c r="H16" s="33" t="s">
        <v>180</v>
      </c>
      <c r="I16" s="41"/>
      <c r="J16" s="42"/>
      <c r="K16" s="42"/>
    </row>
    <row r="17" spans="1:11" ht="167.25" customHeight="1">
      <c r="A17" s="47" t="s">
        <v>57</v>
      </c>
      <c r="B17" s="48" t="s">
        <v>75</v>
      </c>
      <c r="C17" s="48" t="s">
        <v>39</v>
      </c>
      <c r="D17" s="49" t="s">
        <v>42</v>
      </c>
      <c r="E17" s="50">
        <v>879</v>
      </c>
      <c r="F17" s="51">
        <v>900</v>
      </c>
      <c r="G17" s="32" t="s">
        <v>169</v>
      </c>
      <c r="H17" s="33" t="s">
        <v>179</v>
      </c>
      <c r="I17" s="41"/>
      <c r="J17" s="42"/>
      <c r="K17" s="42"/>
    </row>
    <row r="18" spans="1:11" ht="57" customHeight="1">
      <c r="A18" s="52"/>
      <c r="B18" s="53"/>
      <c r="C18" s="53"/>
      <c r="D18" s="54"/>
      <c r="E18" s="54"/>
      <c r="F18" s="54"/>
      <c r="H18" s="55"/>
      <c r="I18" s="54"/>
      <c r="J18" s="54"/>
      <c r="K18" s="56"/>
    </row>
    <row r="19" spans="3:16" ht="15.75">
      <c r="C19" s="57"/>
      <c r="D19" s="21"/>
      <c r="E19" s="21"/>
      <c r="F19" s="21"/>
      <c r="G19" s="21"/>
      <c r="H19" s="55"/>
      <c r="I19" s="21"/>
      <c r="J19" s="21"/>
      <c r="K19" s="21"/>
      <c r="L19" s="21"/>
      <c r="M19" s="21"/>
      <c r="N19" s="21"/>
      <c r="O19" s="21"/>
      <c r="P19" s="21"/>
    </row>
    <row r="20" spans="3:16" ht="15.75">
      <c r="C20" s="58"/>
      <c r="D20" s="21"/>
      <c r="E20" s="21"/>
      <c r="F20" s="21"/>
      <c r="G20" s="21"/>
      <c r="H20" s="55"/>
      <c r="I20" s="21"/>
      <c r="J20" s="21"/>
      <c r="K20" s="21"/>
      <c r="L20" s="21"/>
      <c r="M20" s="21"/>
      <c r="N20" s="21"/>
      <c r="O20" s="21"/>
      <c r="P20" s="21"/>
    </row>
    <row r="21" spans="3:16" ht="15.75">
      <c r="C21" s="59"/>
      <c r="D21" s="21"/>
      <c r="E21" s="21"/>
      <c r="F21" s="21"/>
      <c r="G21" s="21"/>
      <c r="H21" s="55"/>
      <c r="I21" s="21"/>
      <c r="J21" s="21"/>
      <c r="K21" s="21"/>
      <c r="L21" s="21"/>
      <c r="M21" s="21"/>
      <c r="N21" s="21"/>
      <c r="O21" s="21"/>
      <c r="P21" s="21"/>
    </row>
    <row r="22" spans="4:16" ht="15">
      <c r="D22" s="21"/>
      <c r="E22" s="21"/>
      <c r="F22" s="21"/>
      <c r="G22" s="21"/>
      <c r="H22" s="55"/>
      <c r="I22" s="21"/>
      <c r="J22" s="21"/>
      <c r="K22" s="21"/>
      <c r="L22" s="21"/>
      <c r="M22" s="21"/>
      <c r="N22" s="21"/>
      <c r="O22" s="21"/>
      <c r="P22" s="21"/>
    </row>
    <row r="23" spans="3:16" ht="15">
      <c r="C23" s="21"/>
      <c r="D23" s="21"/>
      <c r="E23" s="21"/>
      <c r="F23" s="21"/>
      <c r="G23" s="21"/>
      <c r="H23" s="55"/>
      <c r="I23" s="21"/>
      <c r="J23" s="21"/>
      <c r="K23" s="21"/>
      <c r="L23" s="21"/>
      <c r="M23" s="21"/>
      <c r="N23" s="21"/>
      <c r="O23" s="21"/>
      <c r="P23" s="21"/>
    </row>
    <row r="24" spans="3:16" ht="15">
      <c r="C24" s="21"/>
      <c r="D24" s="21"/>
      <c r="E24" s="21"/>
      <c r="F24" s="21"/>
      <c r="G24" s="21"/>
      <c r="H24" s="55"/>
      <c r="I24" s="21"/>
      <c r="J24" s="21"/>
      <c r="K24" s="21"/>
      <c r="L24" s="21"/>
      <c r="M24" s="21"/>
      <c r="N24" s="21"/>
      <c r="O24" s="21"/>
      <c r="P24" s="21"/>
    </row>
    <row r="25" spans="3:16" ht="15">
      <c r="C25" s="21"/>
      <c r="D25" s="21"/>
      <c r="E25" s="21"/>
      <c r="F25" s="21"/>
      <c r="G25" s="21"/>
      <c r="H25" s="21"/>
      <c r="I25" s="21"/>
      <c r="J25" s="21"/>
      <c r="K25" s="21"/>
      <c r="L25" s="21"/>
      <c r="M25" s="21"/>
      <c r="N25" s="21"/>
      <c r="O25" s="21"/>
      <c r="P25" s="21"/>
    </row>
    <row r="26" spans="3:34" ht="15">
      <c r="C26" s="21"/>
      <c r="D26" s="21"/>
      <c r="E26" s="21"/>
      <c r="F26" s="21"/>
      <c r="G26" s="60" t="s">
        <v>108</v>
      </c>
      <c r="H26" s="21"/>
      <c r="I26" s="21"/>
      <c r="J26" s="21"/>
      <c r="K26" s="21"/>
      <c r="L26" s="21"/>
      <c r="M26" s="21"/>
      <c r="N26" s="21"/>
      <c r="O26" s="21"/>
      <c r="P26" s="21"/>
      <c r="V26" s="21"/>
      <c r="W26" s="21"/>
      <c r="X26" s="21"/>
      <c r="Y26" s="60" t="s">
        <v>108</v>
      </c>
      <c r="Z26" s="21"/>
      <c r="AA26" s="21"/>
      <c r="AB26" s="21"/>
      <c r="AC26" s="21"/>
      <c r="AD26" s="21"/>
      <c r="AE26" s="21"/>
      <c r="AF26" s="21"/>
      <c r="AG26" s="21"/>
      <c r="AH26" s="21"/>
    </row>
    <row r="27" spans="5:24" ht="15">
      <c r="E27" s="54"/>
      <c r="F27" s="62"/>
      <c r="V27" s="61"/>
      <c r="W27" s="54"/>
      <c r="X27" s="62"/>
    </row>
    <row r="28" spans="5:38" ht="15">
      <c r="E28" s="54"/>
      <c r="F28" s="62"/>
      <c r="G28" s="293" t="s">
        <v>124</v>
      </c>
      <c r="H28" s="293"/>
      <c r="I28" s="293"/>
      <c r="J28" s="293"/>
      <c r="K28" s="293"/>
      <c r="L28" s="293"/>
      <c r="M28" s="293"/>
      <c r="N28" s="293"/>
      <c r="O28" s="293"/>
      <c r="P28" s="293"/>
      <c r="Q28" s="293"/>
      <c r="R28" s="293"/>
      <c r="S28" s="293"/>
      <c r="T28" s="293"/>
      <c r="V28" s="61"/>
      <c r="W28" s="54"/>
      <c r="X28" s="62"/>
      <c r="Y28" s="293" t="s">
        <v>127</v>
      </c>
      <c r="Z28" s="293"/>
      <c r="AA28" s="293"/>
      <c r="AB28" s="293"/>
      <c r="AC28" s="293"/>
      <c r="AD28" s="293"/>
      <c r="AE28" s="293"/>
      <c r="AF28" s="293"/>
      <c r="AG28" s="293"/>
      <c r="AH28" s="293"/>
      <c r="AI28" s="293"/>
      <c r="AJ28" s="293"/>
      <c r="AK28" s="293"/>
      <c r="AL28" s="293"/>
    </row>
    <row r="29" spans="5:26" ht="15.75" thickBot="1">
      <c r="E29" s="63"/>
      <c r="F29" s="62"/>
      <c r="G29" s="64"/>
      <c r="H29" s="60"/>
      <c r="V29" s="61"/>
      <c r="W29" s="63"/>
      <c r="X29" s="62"/>
      <c r="Y29" s="64"/>
      <c r="Z29" s="60"/>
    </row>
    <row r="30" spans="5:38" ht="16.5" thickBot="1" thickTop="1">
      <c r="E30" s="63"/>
      <c r="F30" s="62"/>
      <c r="G30" s="65" t="s">
        <v>125</v>
      </c>
      <c r="H30" s="66">
        <v>37712</v>
      </c>
      <c r="I30" s="66">
        <v>37742</v>
      </c>
      <c r="J30" s="66">
        <v>37773</v>
      </c>
      <c r="K30" s="66">
        <v>37803</v>
      </c>
      <c r="L30" s="66">
        <v>37834</v>
      </c>
      <c r="M30" s="66">
        <v>37865</v>
      </c>
      <c r="N30" s="66">
        <v>37895</v>
      </c>
      <c r="O30" s="66">
        <v>37926</v>
      </c>
      <c r="P30" s="66">
        <v>37956</v>
      </c>
      <c r="Q30" s="66">
        <v>37987</v>
      </c>
      <c r="R30" s="66">
        <v>38018</v>
      </c>
      <c r="S30" s="66">
        <v>38047</v>
      </c>
      <c r="T30" s="67" t="s">
        <v>116</v>
      </c>
      <c r="V30" s="61"/>
      <c r="W30" s="63"/>
      <c r="X30" s="62"/>
      <c r="Y30" s="65" t="s">
        <v>125</v>
      </c>
      <c r="Z30" s="66">
        <v>38078</v>
      </c>
      <c r="AA30" s="66">
        <v>38108</v>
      </c>
      <c r="AB30" s="66">
        <v>38139</v>
      </c>
      <c r="AC30" s="66">
        <v>38169</v>
      </c>
      <c r="AD30" s="66">
        <v>38200</v>
      </c>
      <c r="AE30" s="66">
        <v>38231</v>
      </c>
      <c r="AF30" s="66">
        <v>38261</v>
      </c>
      <c r="AG30" s="66">
        <v>38292</v>
      </c>
      <c r="AH30" s="66">
        <v>38322</v>
      </c>
      <c r="AI30" s="66">
        <v>38353</v>
      </c>
      <c r="AJ30" s="66">
        <v>38384</v>
      </c>
      <c r="AK30" s="66">
        <v>38412</v>
      </c>
      <c r="AL30" s="67" t="s">
        <v>116</v>
      </c>
    </row>
    <row r="31" spans="4:38" ht="75" customHeight="1" thickBot="1" thickTop="1">
      <c r="D31" s="294" t="s">
        <v>128</v>
      </c>
      <c r="E31" s="295"/>
      <c r="F31" s="296"/>
      <c r="G31" s="68" t="s">
        <v>117</v>
      </c>
      <c r="H31" s="297" t="s">
        <v>104</v>
      </c>
      <c r="I31" s="298"/>
      <c r="J31" s="298"/>
      <c r="K31" s="298"/>
      <c r="L31" s="298"/>
      <c r="M31" s="298"/>
      <c r="N31" s="298"/>
      <c r="O31" s="298"/>
      <c r="P31" s="298"/>
      <c r="Q31" s="298"/>
      <c r="R31" s="298"/>
      <c r="S31" s="298"/>
      <c r="T31" s="299"/>
      <c r="V31" s="294" t="s">
        <v>128</v>
      </c>
      <c r="W31" s="295"/>
      <c r="X31" s="296"/>
      <c r="Y31" s="68" t="s">
        <v>117</v>
      </c>
      <c r="Z31" s="69">
        <v>5</v>
      </c>
      <c r="AA31" s="70"/>
      <c r="AB31" s="70"/>
      <c r="AC31" s="70"/>
      <c r="AD31" s="70"/>
      <c r="AE31" s="70"/>
      <c r="AF31" s="70"/>
      <c r="AG31" s="70"/>
      <c r="AH31" s="70"/>
      <c r="AI31" s="70"/>
      <c r="AJ31" s="70"/>
      <c r="AK31" s="71"/>
      <c r="AL31" s="72">
        <f>SUM(Z31:AK31)</f>
        <v>5</v>
      </c>
    </row>
    <row r="32" spans="4:38" ht="75" customHeight="1" thickBot="1" thickTop="1">
      <c r="D32" s="294" t="s">
        <v>214</v>
      </c>
      <c r="E32" s="295"/>
      <c r="F32" s="296"/>
      <c r="G32" s="73" t="s">
        <v>215</v>
      </c>
      <c r="H32" s="300" t="s">
        <v>104</v>
      </c>
      <c r="I32" s="301"/>
      <c r="J32" s="301"/>
      <c r="K32" s="301"/>
      <c r="L32" s="301"/>
      <c r="M32" s="301"/>
      <c r="N32" s="301"/>
      <c r="O32" s="301"/>
      <c r="P32" s="301"/>
      <c r="Q32" s="301"/>
      <c r="R32" s="301"/>
      <c r="S32" s="301"/>
      <c r="T32" s="302"/>
      <c r="V32" s="294" t="s">
        <v>214</v>
      </c>
      <c r="W32" s="295"/>
      <c r="X32" s="296"/>
      <c r="Y32" s="73" t="s">
        <v>215</v>
      </c>
      <c r="Z32" s="74">
        <f>SUM(Z31)</f>
        <v>5</v>
      </c>
      <c r="AA32" s="74">
        <f>SUM($Z$31:AA31)</f>
        <v>5</v>
      </c>
      <c r="AB32" s="74">
        <f>SUM($Z$31:AB31)</f>
        <v>5</v>
      </c>
      <c r="AC32" s="74">
        <f>SUM($Z$31:AC31)</f>
        <v>5</v>
      </c>
      <c r="AD32" s="74">
        <f>SUM($Z$31:AD31)</f>
        <v>5</v>
      </c>
      <c r="AE32" s="74">
        <f>SUM($Z$31:AE31)</f>
        <v>5</v>
      </c>
      <c r="AF32" s="74">
        <f>SUM($Z$31:AF31)</f>
        <v>5</v>
      </c>
      <c r="AG32" s="74">
        <f>SUM($Z$31:AG31)</f>
        <v>5</v>
      </c>
      <c r="AH32" s="74">
        <f>SUM($Z$31:AH31)</f>
        <v>5</v>
      </c>
      <c r="AI32" s="74">
        <f>SUM($Z$31:AI31)</f>
        <v>5</v>
      </c>
      <c r="AJ32" s="74">
        <f>SUM($Z$31:AJ31)</f>
        <v>5</v>
      </c>
      <c r="AK32" s="74">
        <f>SUM($Z$31:AK31)</f>
        <v>5</v>
      </c>
      <c r="AL32" s="75">
        <f>SUM(AL31)</f>
        <v>5</v>
      </c>
    </row>
    <row r="33" spans="4:38" ht="28.5" customHeight="1" thickTop="1">
      <c r="D33" s="285" t="s">
        <v>138</v>
      </c>
      <c r="E33" s="286"/>
      <c r="F33" s="287"/>
      <c r="G33" s="76" t="s">
        <v>120</v>
      </c>
      <c r="H33" s="77">
        <v>326</v>
      </c>
      <c r="I33" s="77">
        <v>274</v>
      </c>
      <c r="J33" s="77">
        <v>279</v>
      </c>
      <c r="K33" s="77">
        <v>342</v>
      </c>
      <c r="L33" s="77">
        <v>362</v>
      </c>
      <c r="M33" s="77">
        <v>321</v>
      </c>
      <c r="N33" s="77">
        <v>284</v>
      </c>
      <c r="O33" s="77">
        <v>280</v>
      </c>
      <c r="P33" s="77">
        <v>252</v>
      </c>
      <c r="Q33" s="77">
        <v>286</v>
      </c>
      <c r="R33" s="77">
        <v>303</v>
      </c>
      <c r="S33" s="77">
        <v>246</v>
      </c>
      <c r="T33" s="78">
        <f>SUM(H33:S33)</f>
        <v>3555</v>
      </c>
      <c r="V33" s="285" t="s">
        <v>139</v>
      </c>
      <c r="W33" s="286"/>
      <c r="X33" s="287"/>
      <c r="Y33" s="76" t="s">
        <v>120</v>
      </c>
      <c r="Z33" s="77">
        <v>268</v>
      </c>
      <c r="AA33" s="77">
        <v>351</v>
      </c>
      <c r="AB33" s="77">
        <v>281</v>
      </c>
      <c r="AC33" s="77"/>
      <c r="AD33" s="77"/>
      <c r="AE33" s="77"/>
      <c r="AF33" s="77"/>
      <c r="AG33" s="77"/>
      <c r="AH33" s="77"/>
      <c r="AI33" s="77"/>
      <c r="AJ33" s="77"/>
      <c r="AK33" s="77"/>
      <c r="AL33" s="78">
        <f>SUM(Z33:AK33)</f>
        <v>900</v>
      </c>
    </row>
    <row r="34" spans="4:38" ht="28.5" customHeight="1">
      <c r="D34" s="288"/>
      <c r="E34" s="273"/>
      <c r="F34" s="289"/>
      <c r="G34" s="79" t="s">
        <v>121</v>
      </c>
      <c r="H34" s="14">
        <v>75</v>
      </c>
      <c r="I34" s="14">
        <v>80</v>
      </c>
      <c r="J34" s="14">
        <v>72</v>
      </c>
      <c r="K34" s="14">
        <v>55</v>
      </c>
      <c r="L34" s="14">
        <v>54</v>
      </c>
      <c r="M34" s="14">
        <v>110</v>
      </c>
      <c r="N34" s="14">
        <v>94</v>
      </c>
      <c r="O34" s="14">
        <v>75</v>
      </c>
      <c r="P34" s="14">
        <v>81</v>
      </c>
      <c r="Q34" s="14">
        <v>60</v>
      </c>
      <c r="R34" s="14">
        <v>87</v>
      </c>
      <c r="S34" s="14">
        <v>82</v>
      </c>
      <c r="T34" s="75">
        <f>SUM(H34:S34)</f>
        <v>925</v>
      </c>
      <c r="V34" s="288"/>
      <c r="W34" s="273"/>
      <c r="X34" s="289"/>
      <c r="Y34" s="79" t="s">
        <v>121</v>
      </c>
      <c r="Z34" s="14">
        <v>35</v>
      </c>
      <c r="AA34" s="14">
        <v>76</v>
      </c>
      <c r="AB34" s="14">
        <v>67</v>
      </c>
      <c r="AC34" s="14"/>
      <c r="AD34" s="14"/>
      <c r="AE34" s="14"/>
      <c r="AF34" s="14"/>
      <c r="AG34" s="14"/>
      <c r="AH34" s="14"/>
      <c r="AI34" s="14"/>
      <c r="AJ34" s="14"/>
      <c r="AK34" s="14"/>
      <c r="AL34" s="75">
        <f>SUM(Z34:AK34)</f>
        <v>178</v>
      </c>
    </row>
    <row r="35" spans="4:38" ht="28.5" customHeight="1" thickBot="1">
      <c r="D35" s="290"/>
      <c r="E35" s="291"/>
      <c r="F35" s="292"/>
      <c r="G35" s="80" t="s">
        <v>118</v>
      </c>
      <c r="H35" s="81">
        <f>SUM(H34/H33)</f>
        <v>0.23006134969325154</v>
      </c>
      <c r="I35" s="82">
        <f aca="true" t="shared" si="0" ref="I35:T35">SUM(I34/I33)</f>
        <v>0.291970802919708</v>
      </c>
      <c r="J35" s="82">
        <f t="shared" si="0"/>
        <v>0.25806451612903225</v>
      </c>
      <c r="K35" s="82">
        <f t="shared" si="0"/>
        <v>0.1608187134502924</v>
      </c>
      <c r="L35" s="82">
        <f t="shared" si="0"/>
        <v>0.14917127071823205</v>
      </c>
      <c r="M35" s="82">
        <f t="shared" si="0"/>
        <v>0.3426791277258567</v>
      </c>
      <c r="N35" s="82">
        <f t="shared" si="0"/>
        <v>0.33098591549295775</v>
      </c>
      <c r="O35" s="82">
        <f t="shared" si="0"/>
        <v>0.26785714285714285</v>
      </c>
      <c r="P35" s="82">
        <f t="shared" si="0"/>
        <v>0.32142857142857145</v>
      </c>
      <c r="Q35" s="82">
        <f t="shared" si="0"/>
        <v>0.2097902097902098</v>
      </c>
      <c r="R35" s="82">
        <f t="shared" si="0"/>
        <v>0.2871287128712871</v>
      </c>
      <c r="S35" s="82">
        <f t="shared" si="0"/>
        <v>0.3333333333333333</v>
      </c>
      <c r="T35" s="83">
        <f t="shared" si="0"/>
        <v>0.26019690576652604</v>
      </c>
      <c r="V35" s="290"/>
      <c r="W35" s="291"/>
      <c r="X35" s="292"/>
      <c r="Y35" s="80" t="s">
        <v>118</v>
      </c>
      <c r="Z35" s="81">
        <f aca="true" t="shared" si="1" ref="Z35:AL35">SUM(Z34/Z33)</f>
        <v>0.13059701492537312</v>
      </c>
      <c r="AA35" s="82">
        <f t="shared" si="1"/>
        <v>0.21652421652421652</v>
      </c>
      <c r="AB35" s="82">
        <f t="shared" si="1"/>
        <v>0.23843416370106763</v>
      </c>
      <c r="AC35" s="82" t="e">
        <f t="shared" si="1"/>
        <v>#DIV/0!</v>
      </c>
      <c r="AD35" s="82" t="e">
        <f t="shared" si="1"/>
        <v>#DIV/0!</v>
      </c>
      <c r="AE35" s="82" t="e">
        <f t="shared" si="1"/>
        <v>#DIV/0!</v>
      </c>
      <c r="AF35" s="82" t="e">
        <f t="shared" si="1"/>
        <v>#DIV/0!</v>
      </c>
      <c r="AG35" s="82" t="e">
        <f t="shared" si="1"/>
        <v>#DIV/0!</v>
      </c>
      <c r="AH35" s="82" t="e">
        <f t="shared" si="1"/>
        <v>#DIV/0!</v>
      </c>
      <c r="AI35" s="82" t="e">
        <f t="shared" si="1"/>
        <v>#DIV/0!</v>
      </c>
      <c r="AJ35" s="82" t="e">
        <f t="shared" si="1"/>
        <v>#DIV/0!</v>
      </c>
      <c r="AK35" s="82" t="e">
        <f t="shared" si="1"/>
        <v>#DIV/0!</v>
      </c>
      <c r="AL35" s="83">
        <f t="shared" si="1"/>
        <v>0.19777777777777777</v>
      </c>
    </row>
    <row r="36" spans="4:38" ht="28.5" customHeight="1" thickTop="1">
      <c r="D36" s="285" t="s">
        <v>216</v>
      </c>
      <c r="E36" s="286"/>
      <c r="F36" s="287"/>
      <c r="G36" s="84" t="s">
        <v>181</v>
      </c>
      <c r="H36" s="14">
        <f>SUM(H33)</f>
        <v>326</v>
      </c>
      <c r="I36" s="14">
        <f>SUM($H$33:I33)</f>
        <v>600</v>
      </c>
      <c r="J36" s="14">
        <f>SUM($H$33:J33)</f>
        <v>879</v>
      </c>
      <c r="K36" s="14">
        <f>SUM($H$33:K33)</f>
        <v>1221</v>
      </c>
      <c r="L36" s="14">
        <f>SUM($H$33:L33)</f>
        <v>1583</v>
      </c>
      <c r="M36" s="14">
        <f>SUM($H$33:M33)</f>
        <v>1904</v>
      </c>
      <c r="N36" s="14">
        <f>SUM($H$33:N33)</f>
        <v>2188</v>
      </c>
      <c r="O36" s="14">
        <f>SUM($H$33:O33)</f>
        <v>2468</v>
      </c>
      <c r="P36" s="14">
        <f>SUM($H$33:P33)</f>
        <v>2720</v>
      </c>
      <c r="Q36" s="14">
        <f>SUM($H$33:Q33)</f>
        <v>3006</v>
      </c>
      <c r="R36" s="14">
        <f>SUM($H$33:R33)</f>
        <v>3309</v>
      </c>
      <c r="S36" s="14">
        <f>SUM($H$33:S33)</f>
        <v>3555</v>
      </c>
      <c r="T36" s="75">
        <f>SUM(T33)</f>
        <v>3555</v>
      </c>
      <c r="V36" s="285" t="s">
        <v>217</v>
      </c>
      <c r="W36" s="286"/>
      <c r="X36" s="287"/>
      <c r="Y36" s="84" t="s">
        <v>181</v>
      </c>
      <c r="Z36" s="14">
        <f>SUM(Z33)</f>
        <v>268</v>
      </c>
      <c r="AA36" s="14">
        <f>SUM($Z$33:AA33)</f>
        <v>619</v>
      </c>
      <c r="AB36" s="14">
        <f>SUM($Z$33:AB33)</f>
        <v>900</v>
      </c>
      <c r="AC36" s="14">
        <f>SUM($Z$33:AC33)</f>
        <v>900</v>
      </c>
      <c r="AD36" s="14">
        <f>SUM($Z$33:AD33)</f>
        <v>900</v>
      </c>
      <c r="AE36" s="14">
        <f>SUM($Z$33:AE33)</f>
        <v>900</v>
      </c>
      <c r="AF36" s="14">
        <f>SUM($Z$33:AF33)</f>
        <v>900</v>
      </c>
      <c r="AG36" s="14">
        <f>SUM($Z$33:AG33)</f>
        <v>900</v>
      </c>
      <c r="AH36" s="14">
        <f>SUM($Z$33:AH33)</f>
        <v>900</v>
      </c>
      <c r="AI36" s="14">
        <f>SUM($Z$33:AI33)</f>
        <v>900</v>
      </c>
      <c r="AJ36" s="14">
        <f>SUM($Z$33:AJ33)</f>
        <v>900</v>
      </c>
      <c r="AK36" s="14">
        <f>SUM($Z$33:AK33)</f>
        <v>900</v>
      </c>
      <c r="AL36" s="75">
        <f>SUM(AL33)</f>
        <v>900</v>
      </c>
    </row>
    <row r="37" spans="4:38" ht="28.5" customHeight="1">
      <c r="D37" s="288"/>
      <c r="E37" s="273"/>
      <c r="F37" s="289"/>
      <c r="G37" s="79" t="s">
        <v>182</v>
      </c>
      <c r="H37" s="14">
        <f>SUM(H34)</f>
        <v>75</v>
      </c>
      <c r="I37" s="14">
        <f>SUM($H$34:I34)</f>
        <v>155</v>
      </c>
      <c r="J37" s="14">
        <f>SUM($H$34:J34)</f>
        <v>227</v>
      </c>
      <c r="K37" s="14">
        <f>SUM($H$34:K34)</f>
        <v>282</v>
      </c>
      <c r="L37" s="14">
        <f>SUM($H$34:L34)</f>
        <v>336</v>
      </c>
      <c r="M37" s="14">
        <f>SUM($H$34:M34)</f>
        <v>446</v>
      </c>
      <c r="N37" s="14">
        <f>SUM($H$34:N34)</f>
        <v>540</v>
      </c>
      <c r="O37" s="14">
        <f>SUM($H$34:O34)</f>
        <v>615</v>
      </c>
      <c r="P37" s="14">
        <f>SUM($H$34:P34)</f>
        <v>696</v>
      </c>
      <c r="Q37" s="14">
        <f>SUM($H$34:Q34)</f>
        <v>756</v>
      </c>
      <c r="R37" s="14">
        <f>SUM($H$34:R34)</f>
        <v>843</v>
      </c>
      <c r="S37" s="14">
        <f>SUM($H$34:S34)</f>
        <v>925</v>
      </c>
      <c r="T37" s="75">
        <f>SUM(T34)</f>
        <v>925</v>
      </c>
      <c r="V37" s="288"/>
      <c r="W37" s="273"/>
      <c r="X37" s="289"/>
      <c r="Y37" s="79" t="s">
        <v>182</v>
      </c>
      <c r="Z37" s="14">
        <f>SUM(Z34)</f>
        <v>35</v>
      </c>
      <c r="AA37" s="14">
        <f>SUM($Z$34:AA34)</f>
        <v>111</v>
      </c>
      <c r="AB37" s="14">
        <f>SUM($Z$34:AB34)</f>
        <v>178</v>
      </c>
      <c r="AC37" s="14">
        <f>SUM($Z$34:AC34)</f>
        <v>178</v>
      </c>
      <c r="AD37" s="14">
        <f>SUM($Z$34:AD34)</f>
        <v>178</v>
      </c>
      <c r="AE37" s="14">
        <f>SUM($Z$34:AE34)</f>
        <v>178</v>
      </c>
      <c r="AF37" s="14">
        <f>SUM($Z$34:AF34)</f>
        <v>178</v>
      </c>
      <c r="AG37" s="14">
        <f>SUM($Z$34:AG34)</f>
        <v>178</v>
      </c>
      <c r="AH37" s="14">
        <f>SUM($Z$34:AH34)</f>
        <v>178</v>
      </c>
      <c r="AI37" s="14">
        <f>SUM($Z$34:AI34)</f>
        <v>178</v>
      </c>
      <c r="AJ37" s="14">
        <f>SUM($Z$34:AJ34)</f>
        <v>178</v>
      </c>
      <c r="AK37" s="14">
        <f>SUM($Z$34:AK34)</f>
        <v>178</v>
      </c>
      <c r="AL37" s="75">
        <f>SUM(AL34)</f>
        <v>178</v>
      </c>
    </row>
    <row r="38" spans="4:38" ht="28.5" customHeight="1" thickBot="1">
      <c r="D38" s="290"/>
      <c r="E38" s="291"/>
      <c r="F38" s="292"/>
      <c r="G38" s="80" t="s">
        <v>119</v>
      </c>
      <c r="H38" s="85">
        <f>SUM(H37/H36)</f>
        <v>0.23006134969325154</v>
      </c>
      <c r="I38" s="85">
        <f aca="true" t="shared" si="2" ref="I38:T38">SUM(I37/I36)</f>
        <v>0.25833333333333336</v>
      </c>
      <c r="J38" s="85">
        <f t="shared" si="2"/>
        <v>0.2582480091012514</v>
      </c>
      <c r="K38" s="85">
        <f t="shared" si="2"/>
        <v>0.23095823095823095</v>
      </c>
      <c r="L38" s="85">
        <f t="shared" si="2"/>
        <v>0.2122552116234997</v>
      </c>
      <c r="M38" s="85">
        <f t="shared" si="2"/>
        <v>0.2342436974789916</v>
      </c>
      <c r="N38" s="85">
        <f t="shared" si="2"/>
        <v>0.24680073126142596</v>
      </c>
      <c r="O38" s="85">
        <f t="shared" si="2"/>
        <v>0.2491896272285251</v>
      </c>
      <c r="P38" s="85">
        <f t="shared" si="2"/>
        <v>0.25588235294117645</v>
      </c>
      <c r="Q38" s="85">
        <f t="shared" si="2"/>
        <v>0.25149700598802394</v>
      </c>
      <c r="R38" s="85">
        <f t="shared" si="2"/>
        <v>0.2547597461468722</v>
      </c>
      <c r="S38" s="85">
        <f t="shared" si="2"/>
        <v>0.26019690576652604</v>
      </c>
      <c r="T38" s="83">
        <f t="shared" si="2"/>
        <v>0.26019690576652604</v>
      </c>
      <c r="V38" s="290"/>
      <c r="W38" s="291"/>
      <c r="X38" s="292"/>
      <c r="Y38" s="80" t="s">
        <v>119</v>
      </c>
      <c r="Z38" s="85">
        <f aca="true" t="shared" si="3" ref="Z38:AL38">SUM(Z37/Z36)</f>
        <v>0.13059701492537312</v>
      </c>
      <c r="AA38" s="85">
        <f t="shared" si="3"/>
        <v>0.17932148626817448</v>
      </c>
      <c r="AB38" s="85">
        <f t="shared" si="3"/>
        <v>0.19777777777777777</v>
      </c>
      <c r="AC38" s="85">
        <f t="shared" si="3"/>
        <v>0.19777777777777777</v>
      </c>
      <c r="AD38" s="85">
        <f t="shared" si="3"/>
        <v>0.19777777777777777</v>
      </c>
      <c r="AE38" s="85">
        <f t="shared" si="3"/>
        <v>0.19777777777777777</v>
      </c>
      <c r="AF38" s="85">
        <f t="shared" si="3"/>
        <v>0.19777777777777777</v>
      </c>
      <c r="AG38" s="85">
        <f t="shared" si="3"/>
        <v>0.19777777777777777</v>
      </c>
      <c r="AH38" s="85">
        <f t="shared" si="3"/>
        <v>0.19777777777777777</v>
      </c>
      <c r="AI38" s="85">
        <f t="shared" si="3"/>
        <v>0.19777777777777777</v>
      </c>
      <c r="AJ38" s="85">
        <f t="shared" si="3"/>
        <v>0.19777777777777777</v>
      </c>
      <c r="AK38" s="85">
        <f t="shared" si="3"/>
        <v>0.19777777777777777</v>
      </c>
      <c r="AL38" s="83">
        <f t="shared" si="3"/>
        <v>0.19777777777777777</v>
      </c>
    </row>
    <row r="39" spans="4:38" s="13" customFormat="1" ht="28.5" customHeight="1" thickBot="1" thickTop="1">
      <c r="D39" s="14"/>
      <c r="G39" s="86"/>
      <c r="H39" s="87"/>
      <c r="I39" s="87"/>
      <c r="J39" s="87"/>
      <c r="K39" s="87"/>
      <c r="L39" s="87"/>
      <c r="M39" s="87"/>
      <c r="N39" s="87"/>
      <c r="O39" s="87"/>
      <c r="P39" s="87"/>
      <c r="Q39" s="87"/>
      <c r="R39" s="87"/>
      <c r="S39" s="87"/>
      <c r="T39" s="88"/>
      <c r="V39" s="14"/>
      <c r="Y39" s="86"/>
      <c r="Z39" s="87"/>
      <c r="AA39" s="87"/>
      <c r="AB39" s="87"/>
      <c r="AC39" s="87"/>
      <c r="AD39" s="87"/>
      <c r="AE39" s="87"/>
      <c r="AF39" s="87"/>
      <c r="AG39" s="87"/>
      <c r="AH39" s="87"/>
      <c r="AI39" s="87"/>
      <c r="AJ39" s="87"/>
      <c r="AK39" s="87"/>
      <c r="AL39" s="88"/>
    </row>
    <row r="40" spans="4:38" ht="36" customHeight="1" thickTop="1">
      <c r="D40" s="285" t="s">
        <v>126</v>
      </c>
      <c r="E40" s="286"/>
      <c r="F40" s="287"/>
      <c r="G40" s="76" t="s">
        <v>183</v>
      </c>
      <c r="H40" s="77">
        <v>15</v>
      </c>
      <c r="I40" s="77">
        <v>15</v>
      </c>
      <c r="J40" s="77">
        <v>23</v>
      </c>
      <c r="K40" s="77">
        <v>17</v>
      </c>
      <c r="L40" s="77">
        <v>13</v>
      </c>
      <c r="M40" s="77">
        <v>9</v>
      </c>
      <c r="N40" s="77">
        <v>15</v>
      </c>
      <c r="O40" s="77">
        <v>9</v>
      </c>
      <c r="P40" s="77">
        <v>13</v>
      </c>
      <c r="Q40" s="77">
        <v>20</v>
      </c>
      <c r="R40" s="77">
        <v>10</v>
      </c>
      <c r="S40" s="77">
        <v>12</v>
      </c>
      <c r="T40" s="78">
        <f>SUM(H40:S40)</f>
        <v>171</v>
      </c>
      <c r="V40" s="285" t="s">
        <v>126</v>
      </c>
      <c r="W40" s="286"/>
      <c r="X40" s="287"/>
      <c r="Y40" s="76" t="s">
        <v>183</v>
      </c>
      <c r="Z40" s="77">
        <v>13</v>
      </c>
      <c r="AA40" s="77">
        <v>17</v>
      </c>
      <c r="AB40" s="77">
        <v>19</v>
      </c>
      <c r="AC40" s="77"/>
      <c r="AD40" s="77"/>
      <c r="AE40" s="77"/>
      <c r="AF40" s="77"/>
      <c r="AG40" s="77"/>
      <c r="AH40" s="77"/>
      <c r="AI40" s="77"/>
      <c r="AJ40" s="77"/>
      <c r="AK40" s="77"/>
      <c r="AL40" s="78">
        <f>SUM(Z40:AK40)</f>
        <v>49</v>
      </c>
    </row>
    <row r="41" spans="4:38" ht="60">
      <c r="D41" s="288"/>
      <c r="E41" s="273"/>
      <c r="F41" s="289"/>
      <c r="G41" s="84" t="s">
        <v>184</v>
      </c>
      <c r="H41" s="14">
        <v>2</v>
      </c>
      <c r="I41" s="14">
        <v>3</v>
      </c>
      <c r="J41" s="14">
        <v>3</v>
      </c>
      <c r="K41" s="14">
        <v>5</v>
      </c>
      <c r="L41" s="14">
        <v>0</v>
      </c>
      <c r="M41" s="14">
        <v>3</v>
      </c>
      <c r="N41" s="14">
        <v>3</v>
      </c>
      <c r="O41" s="14">
        <v>1</v>
      </c>
      <c r="P41" s="14">
        <v>3</v>
      </c>
      <c r="Q41" s="14">
        <v>6</v>
      </c>
      <c r="R41" s="14">
        <v>5</v>
      </c>
      <c r="S41" s="14">
        <v>6</v>
      </c>
      <c r="T41" s="75">
        <f>SUM(H41:S41)</f>
        <v>40</v>
      </c>
      <c r="V41" s="288"/>
      <c r="W41" s="273"/>
      <c r="X41" s="289"/>
      <c r="Y41" s="84" t="s">
        <v>184</v>
      </c>
      <c r="Z41" s="14">
        <v>2</v>
      </c>
      <c r="AA41" s="14">
        <v>4</v>
      </c>
      <c r="AB41" s="14">
        <v>6</v>
      </c>
      <c r="AC41" s="14"/>
      <c r="AD41" s="14"/>
      <c r="AE41" s="14"/>
      <c r="AF41" s="14"/>
      <c r="AG41" s="14"/>
      <c r="AH41" s="14"/>
      <c r="AI41" s="14"/>
      <c r="AJ41" s="14"/>
      <c r="AK41" s="14"/>
      <c r="AL41" s="75">
        <f>SUM(Z41:AK41)</f>
        <v>12</v>
      </c>
    </row>
    <row r="42" spans="4:38" ht="60.75" thickBot="1">
      <c r="D42" s="288"/>
      <c r="E42" s="273"/>
      <c r="F42" s="289"/>
      <c r="G42" s="89" t="s">
        <v>185</v>
      </c>
      <c r="H42" s="90">
        <f>SUM(H41/H40)</f>
        <v>0.13333333333333333</v>
      </c>
      <c r="I42" s="90">
        <f aca="true" t="shared" si="4" ref="I42:T42">SUM(I41/I40)</f>
        <v>0.2</v>
      </c>
      <c r="J42" s="90">
        <f t="shared" si="4"/>
        <v>0.13043478260869565</v>
      </c>
      <c r="K42" s="90">
        <f t="shared" si="4"/>
        <v>0.29411764705882354</v>
      </c>
      <c r="L42" s="90">
        <f t="shared" si="4"/>
        <v>0</v>
      </c>
      <c r="M42" s="90">
        <f t="shared" si="4"/>
        <v>0.3333333333333333</v>
      </c>
      <c r="N42" s="90">
        <f t="shared" si="4"/>
        <v>0.2</v>
      </c>
      <c r="O42" s="90">
        <f t="shared" si="4"/>
        <v>0.1111111111111111</v>
      </c>
      <c r="P42" s="90">
        <f t="shared" si="4"/>
        <v>0.23076923076923078</v>
      </c>
      <c r="Q42" s="90">
        <f t="shared" si="4"/>
        <v>0.3</v>
      </c>
      <c r="R42" s="90">
        <f t="shared" si="4"/>
        <v>0.5</v>
      </c>
      <c r="S42" s="90">
        <f t="shared" si="4"/>
        <v>0.5</v>
      </c>
      <c r="T42" s="91">
        <f t="shared" si="4"/>
        <v>0.23391812865497075</v>
      </c>
      <c r="V42" s="288"/>
      <c r="W42" s="273"/>
      <c r="X42" s="289"/>
      <c r="Y42" s="89" t="s">
        <v>185</v>
      </c>
      <c r="Z42" s="90">
        <f aca="true" t="shared" si="5" ref="Z42:AL42">SUM(Z41/Z40)</f>
        <v>0.15384615384615385</v>
      </c>
      <c r="AA42" s="90">
        <f t="shared" si="5"/>
        <v>0.23529411764705882</v>
      </c>
      <c r="AB42" s="90">
        <f t="shared" si="5"/>
        <v>0.3157894736842105</v>
      </c>
      <c r="AC42" s="90" t="e">
        <f t="shared" si="5"/>
        <v>#DIV/0!</v>
      </c>
      <c r="AD42" s="90" t="e">
        <f t="shared" si="5"/>
        <v>#DIV/0!</v>
      </c>
      <c r="AE42" s="90" t="e">
        <f t="shared" si="5"/>
        <v>#DIV/0!</v>
      </c>
      <c r="AF42" s="90" t="e">
        <f t="shared" si="5"/>
        <v>#DIV/0!</v>
      </c>
      <c r="AG42" s="90" t="e">
        <f t="shared" si="5"/>
        <v>#DIV/0!</v>
      </c>
      <c r="AH42" s="90" t="e">
        <f t="shared" si="5"/>
        <v>#DIV/0!</v>
      </c>
      <c r="AI42" s="90" t="e">
        <f t="shared" si="5"/>
        <v>#DIV/0!</v>
      </c>
      <c r="AJ42" s="90" t="e">
        <f t="shared" si="5"/>
        <v>#DIV/0!</v>
      </c>
      <c r="AK42" s="90" t="e">
        <f t="shared" si="5"/>
        <v>#DIV/0!</v>
      </c>
      <c r="AL42" s="91">
        <f t="shared" si="5"/>
        <v>0.24489795918367346</v>
      </c>
    </row>
    <row r="43" spans="4:38" ht="60.75" thickTop="1">
      <c r="D43" s="288"/>
      <c r="E43" s="273"/>
      <c r="F43" s="289"/>
      <c r="G43" s="76" t="s">
        <v>218</v>
      </c>
      <c r="H43" s="77">
        <v>6</v>
      </c>
      <c r="I43" s="77">
        <v>2</v>
      </c>
      <c r="J43" s="77">
        <v>22</v>
      </c>
      <c r="K43" s="77">
        <v>20</v>
      </c>
      <c r="L43" s="77">
        <v>6</v>
      </c>
      <c r="M43" s="77">
        <v>2</v>
      </c>
      <c r="N43" s="77">
        <v>3</v>
      </c>
      <c r="O43" s="77">
        <v>9</v>
      </c>
      <c r="P43" s="77">
        <v>7</v>
      </c>
      <c r="Q43" s="77">
        <v>9</v>
      </c>
      <c r="R43" s="77">
        <v>5</v>
      </c>
      <c r="S43" s="77">
        <v>5</v>
      </c>
      <c r="T43" s="78">
        <f>SUM(H43:S43)</f>
        <v>96</v>
      </c>
      <c r="V43" s="288"/>
      <c r="W43" s="273"/>
      <c r="X43" s="289"/>
      <c r="Y43" s="76" t="s">
        <v>218</v>
      </c>
      <c r="Z43" s="77">
        <v>2</v>
      </c>
      <c r="AA43" s="77">
        <v>12</v>
      </c>
      <c r="AB43" s="77">
        <v>8</v>
      </c>
      <c r="AC43" s="77"/>
      <c r="AD43" s="77"/>
      <c r="AE43" s="77"/>
      <c r="AF43" s="77"/>
      <c r="AG43" s="77"/>
      <c r="AH43" s="77"/>
      <c r="AI43" s="77"/>
      <c r="AJ43" s="77"/>
      <c r="AK43" s="77"/>
      <c r="AL43" s="78">
        <f>SUM(Z43:AK43)</f>
        <v>22</v>
      </c>
    </row>
    <row r="44" spans="4:38" ht="34.5" customHeight="1">
      <c r="D44" s="288"/>
      <c r="E44" s="273"/>
      <c r="F44" s="289"/>
      <c r="G44" s="84" t="s">
        <v>219</v>
      </c>
      <c r="H44" s="14">
        <v>1</v>
      </c>
      <c r="I44" s="14">
        <v>0</v>
      </c>
      <c r="J44" s="14">
        <v>0</v>
      </c>
      <c r="K44" s="14">
        <v>0</v>
      </c>
      <c r="L44" s="14">
        <v>0</v>
      </c>
      <c r="M44" s="14">
        <v>4</v>
      </c>
      <c r="N44" s="14">
        <v>4</v>
      </c>
      <c r="O44" s="14">
        <v>2</v>
      </c>
      <c r="P44" s="14">
        <v>1</v>
      </c>
      <c r="Q44" s="14">
        <v>1</v>
      </c>
      <c r="R44" s="14">
        <v>3</v>
      </c>
      <c r="S44" s="14">
        <v>1</v>
      </c>
      <c r="T44" s="75">
        <f>SUM(H44:S44)</f>
        <v>17</v>
      </c>
      <c r="V44" s="288"/>
      <c r="W44" s="273"/>
      <c r="X44" s="289"/>
      <c r="Y44" s="84" t="s">
        <v>219</v>
      </c>
      <c r="Z44" s="14">
        <v>0</v>
      </c>
      <c r="AA44" s="14">
        <v>5</v>
      </c>
      <c r="AB44" s="14">
        <v>0</v>
      </c>
      <c r="AC44" s="14"/>
      <c r="AD44" s="14"/>
      <c r="AE44" s="14"/>
      <c r="AF44" s="14"/>
      <c r="AG44" s="14"/>
      <c r="AH44" s="14"/>
      <c r="AI44" s="14"/>
      <c r="AJ44" s="14"/>
      <c r="AK44" s="14"/>
      <c r="AL44" s="75">
        <f>SUM(Z44:AK44)</f>
        <v>5</v>
      </c>
    </row>
    <row r="45" spans="4:38" ht="60.75" thickBot="1">
      <c r="D45" s="290"/>
      <c r="E45" s="291"/>
      <c r="F45" s="292"/>
      <c r="G45" s="89" t="s">
        <v>220</v>
      </c>
      <c r="H45" s="90">
        <f>SUM(H44/H43)</f>
        <v>0.16666666666666666</v>
      </c>
      <c r="I45" s="90">
        <f aca="true" t="shared" si="6" ref="I45:T45">SUM(I44/I43)</f>
        <v>0</v>
      </c>
      <c r="J45" s="90">
        <f t="shared" si="6"/>
        <v>0</v>
      </c>
      <c r="K45" s="90">
        <f t="shared" si="6"/>
        <v>0</v>
      </c>
      <c r="L45" s="90">
        <f t="shared" si="6"/>
        <v>0</v>
      </c>
      <c r="M45" s="90">
        <f t="shared" si="6"/>
        <v>2</v>
      </c>
      <c r="N45" s="90">
        <f t="shared" si="6"/>
        <v>1.3333333333333333</v>
      </c>
      <c r="O45" s="90">
        <f t="shared" si="6"/>
        <v>0.2222222222222222</v>
      </c>
      <c r="P45" s="90">
        <f t="shared" si="6"/>
        <v>0.14285714285714285</v>
      </c>
      <c r="Q45" s="90">
        <f t="shared" si="6"/>
        <v>0.1111111111111111</v>
      </c>
      <c r="R45" s="90">
        <f t="shared" si="6"/>
        <v>0.6</v>
      </c>
      <c r="S45" s="90">
        <f t="shared" si="6"/>
        <v>0.2</v>
      </c>
      <c r="T45" s="91">
        <f t="shared" si="6"/>
        <v>0.17708333333333334</v>
      </c>
      <c r="V45" s="290"/>
      <c r="W45" s="291"/>
      <c r="X45" s="292"/>
      <c r="Y45" s="89" t="s">
        <v>220</v>
      </c>
      <c r="Z45" s="90">
        <f aca="true" t="shared" si="7" ref="Z45:AL45">SUM(Z44/Z43)</f>
        <v>0</v>
      </c>
      <c r="AA45" s="90">
        <f t="shared" si="7"/>
        <v>0.4166666666666667</v>
      </c>
      <c r="AB45" s="90">
        <f t="shared" si="7"/>
        <v>0</v>
      </c>
      <c r="AC45" s="90" t="e">
        <f t="shared" si="7"/>
        <v>#DIV/0!</v>
      </c>
      <c r="AD45" s="90" t="e">
        <f t="shared" si="7"/>
        <v>#DIV/0!</v>
      </c>
      <c r="AE45" s="90" t="e">
        <f t="shared" si="7"/>
        <v>#DIV/0!</v>
      </c>
      <c r="AF45" s="90" t="e">
        <f t="shared" si="7"/>
        <v>#DIV/0!</v>
      </c>
      <c r="AG45" s="90" t="e">
        <f t="shared" si="7"/>
        <v>#DIV/0!</v>
      </c>
      <c r="AH45" s="90" t="e">
        <f t="shared" si="7"/>
        <v>#DIV/0!</v>
      </c>
      <c r="AI45" s="90" t="e">
        <f t="shared" si="7"/>
        <v>#DIV/0!</v>
      </c>
      <c r="AJ45" s="90" t="e">
        <f t="shared" si="7"/>
        <v>#DIV/0!</v>
      </c>
      <c r="AK45" s="90" t="e">
        <f t="shared" si="7"/>
        <v>#DIV/0!</v>
      </c>
      <c r="AL45" s="91">
        <f t="shared" si="7"/>
        <v>0.22727272727272727</v>
      </c>
    </row>
    <row r="46" spans="4:38" ht="41.25" customHeight="1" thickTop="1">
      <c r="D46" s="285" t="s">
        <v>221</v>
      </c>
      <c r="E46" s="286"/>
      <c r="F46" s="287"/>
      <c r="G46" s="76" t="s">
        <v>222</v>
      </c>
      <c r="H46" s="77">
        <f>SUM(H40,H43)</f>
        <v>21</v>
      </c>
      <c r="I46" s="77">
        <f aca="true" t="shared" si="8" ref="I46:S46">SUM(I40,I43)</f>
        <v>17</v>
      </c>
      <c r="J46" s="77">
        <f t="shared" si="8"/>
        <v>45</v>
      </c>
      <c r="K46" s="77">
        <f t="shared" si="8"/>
        <v>37</v>
      </c>
      <c r="L46" s="77">
        <f t="shared" si="8"/>
        <v>19</v>
      </c>
      <c r="M46" s="77">
        <f t="shared" si="8"/>
        <v>11</v>
      </c>
      <c r="N46" s="77">
        <f t="shared" si="8"/>
        <v>18</v>
      </c>
      <c r="O46" s="77">
        <f t="shared" si="8"/>
        <v>18</v>
      </c>
      <c r="P46" s="77">
        <f t="shared" si="8"/>
        <v>20</v>
      </c>
      <c r="Q46" s="77">
        <f t="shared" si="8"/>
        <v>29</v>
      </c>
      <c r="R46" s="77">
        <f t="shared" si="8"/>
        <v>15</v>
      </c>
      <c r="S46" s="77">
        <f t="shared" si="8"/>
        <v>17</v>
      </c>
      <c r="T46" s="78">
        <f>SUM(H46:S46)</f>
        <v>267</v>
      </c>
      <c r="V46" s="285" t="s">
        <v>221</v>
      </c>
      <c r="W46" s="286"/>
      <c r="X46" s="287"/>
      <c r="Y46" s="76" t="s">
        <v>222</v>
      </c>
      <c r="Z46" s="77">
        <f>SUM(Z40,Z43)</f>
        <v>15</v>
      </c>
      <c r="AA46" s="77">
        <f aca="true" t="shared" si="9" ref="AA46:AK46">SUM(AA40,AA43)</f>
        <v>29</v>
      </c>
      <c r="AB46" s="77">
        <f t="shared" si="9"/>
        <v>27</v>
      </c>
      <c r="AC46" s="77">
        <f t="shared" si="9"/>
        <v>0</v>
      </c>
      <c r="AD46" s="77">
        <f t="shared" si="9"/>
        <v>0</v>
      </c>
      <c r="AE46" s="77">
        <f t="shared" si="9"/>
        <v>0</v>
      </c>
      <c r="AF46" s="77">
        <f t="shared" si="9"/>
        <v>0</v>
      </c>
      <c r="AG46" s="77">
        <f t="shared" si="9"/>
        <v>0</v>
      </c>
      <c r="AH46" s="77">
        <f t="shared" si="9"/>
        <v>0</v>
      </c>
      <c r="AI46" s="77">
        <f t="shared" si="9"/>
        <v>0</v>
      </c>
      <c r="AJ46" s="77">
        <f t="shared" si="9"/>
        <v>0</v>
      </c>
      <c r="AK46" s="77">
        <f t="shared" si="9"/>
        <v>0</v>
      </c>
      <c r="AL46" s="78">
        <f>SUM(Z46:AK46)</f>
        <v>71</v>
      </c>
    </row>
    <row r="47" spans="4:38" ht="60">
      <c r="D47" s="288"/>
      <c r="E47" s="273"/>
      <c r="F47" s="289"/>
      <c r="G47" s="84" t="s">
        <v>223</v>
      </c>
      <c r="H47" s="14">
        <f>SUM(H41,H44)</f>
        <v>3</v>
      </c>
      <c r="I47" s="14">
        <f aca="true" t="shared" si="10" ref="I47:S47">SUM(I41,I44)</f>
        <v>3</v>
      </c>
      <c r="J47" s="14">
        <f t="shared" si="10"/>
        <v>3</v>
      </c>
      <c r="K47" s="14">
        <f t="shared" si="10"/>
        <v>5</v>
      </c>
      <c r="L47" s="14">
        <f t="shared" si="10"/>
        <v>0</v>
      </c>
      <c r="M47" s="14">
        <f t="shared" si="10"/>
        <v>7</v>
      </c>
      <c r="N47" s="14">
        <f t="shared" si="10"/>
        <v>7</v>
      </c>
      <c r="O47" s="14">
        <f t="shared" si="10"/>
        <v>3</v>
      </c>
      <c r="P47" s="14">
        <f t="shared" si="10"/>
        <v>4</v>
      </c>
      <c r="Q47" s="14">
        <f t="shared" si="10"/>
        <v>7</v>
      </c>
      <c r="R47" s="14">
        <f t="shared" si="10"/>
        <v>8</v>
      </c>
      <c r="S47" s="14">
        <f t="shared" si="10"/>
        <v>7</v>
      </c>
      <c r="T47" s="92">
        <f>SUM(H47:S47)</f>
        <v>57</v>
      </c>
      <c r="V47" s="288"/>
      <c r="W47" s="273"/>
      <c r="X47" s="289"/>
      <c r="Y47" s="84" t="s">
        <v>223</v>
      </c>
      <c r="Z47" s="14">
        <f>SUM(Z41,Z44)</f>
        <v>2</v>
      </c>
      <c r="AA47" s="14">
        <f aca="true" t="shared" si="11" ref="AA47:AK47">SUM(AA41,AA44)</f>
        <v>9</v>
      </c>
      <c r="AB47" s="14">
        <f t="shared" si="11"/>
        <v>6</v>
      </c>
      <c r="AC47" s="14">
        <f t="shared" si="11"/>
        <v>0</v>
      </c>
      <c r="AD47" s="14">
        <f t="shared" si="11"/>
        <v>0</v>
      </c>
      <c r="AE47" s="14">
        <f t="shared" si="11"/>
        <v>0</v>
      </c>
      <c r="AF47" s="14">
        <f t="shared" si="11"/>
        <v>0</v>
      </c>
      <c r="AG47" s="14">
        <f t="shared" si="11"/>
        <v>0</v>
      </c>
      <c r="AH47" s="14">
        <f t="shared" si="11"/>
        <v>0</v>
      </c>
      <c r="AI47" s="14">
        <f t="shared" si="11"/>
        <v>0</v>
      </c>
      <c r="AJ47" s="14">
        <f t="shared" si="11"/>
        <v>0</v>
      </c>
      <c r="AK47" s="14">
        <f t="shared" si="11"/>
        <v>0</v>
      </c>
      <c r="AL47" s="92">
        <f>SUM(Z47:AK47)</f>
        <v>17</v>
      </c>
    </row>
    <row r="48" spans="4:38" ht="60.75" thickBot="1">
      <c r="D48" s="288"/>
      <c r="E48" s="273"/>
      <c r="F48" s="289"/>
      <c r="G48" s="89" t="s">
        <v>224</v>
      </c>
      <c r="H48" s="93">
        <f>SUM(H47/H46)</f>
        <v>0.14285714285714285</v>
      </c>
      <c r="I48" s="90">
        <f aca="true" t="shared" si="12" ref="I48:T48">SUM(I47/I46)</f>
        <v>0.17647058823529413</v>
      </c>
      <c r="J48" s="90">
        <f t="shared" si="12"/>
        <v>0.06666666666666667</v>
      </c>
      <c r="K48" s="90">
        <f t="shared" si="12"/>
        <v>0.13513513513513514</v>
      </c>
      <c r="L48" s="90">
        <f t="shared" si="12"/>
        <v>0</v>
      </c>
      <c r="M48" s="90">
        <f t="shared" si="12"/>
        <v>0.6363636363636364</v>
      </c>
      <c r="N48" s="90">
        <f t="shared" si="12"/>
        <v>0.3888888888888889</v>
      </c>
      <c r="O48" s="90">
        <f t="shared" si="12"/>
        <v>0.16666666666666666</v>
      </c>
      <c r="P48" s="90">
        <f t="shared" si="12"/>
        <v>0.2</v>
      </c>
      <c r="Q48" s="90">
        <f t="shared" si="12"/>
        <v>0.2413793103448276</v>
      </c>
      <c r="R48" s="90">
        <f t="shared" si="12"/>
        <v>0.5333333333333333</v>
      </c>
      <c r="S48" s="90">
        <f t="shared" si="12"/>
        <v>0.4117647058823529</v>
      </c>
      <c r="T48" s="91">
        <f t="shared" si="12"/>
        <v>0.21348314606741572</v>
      </c>
      <c r="V48" s="288"/>
      <c r="W48" s="273"/>
      <c r="X48" s="289"/>
      <c r="Y48" s="89" t="s">
        <v>224</v>
      </c>
      <c r="Z48" s="90">
        <f aca="true" t="shared" si="13" ref="Z48:AL48">SUM(Z47/Z46)</f>
        <v>0.13333333333333333</v>
      </c>
      <c r="AA48" s="90">
        <f t="shared" si="13"/>
        <v>0.3103448275862069</v>
      </c>
      <c r="AB48" s="90">
        <f t="shared" si="13"/>
        <v>0.2222222222222222</v>
      </c>
      <c r="AC48" s="90" t="e">
        <f t="shared" si="13"/>
        <v>#DIV/0!</v>
      </c>
      <c r="AD48" s="90" t="e">
        <f t="shared" si="13"/>
        <v>#DIV/0!</v>
      </c>
      <c r="AE48" s="90" t="e">
        <f t="shared" si="13"/>
        <v>#DIV/0!</v>
      </c>
      <c r="AF48" s="90" t="e">
        <f t="shared" si="13"/>
        <v>#DIV/0!</v>
      </c>
      <c r="AG48" s="90" t="e">
        <f t="shared" si="13"/>
        <v>#DIV/0!</v>
      </c>
      <c r="AH48" s="90" t="e">
        <f t="shared" si="13"/>
        <v>#DIV/0!</v>
      </c>
      <c r="AI48" s="90" t="e">
        <f t="shared" si="13"/>
        <v>#DIV/0!</v>
      </c>
      <c r="AJ48" s="90" t="e">
        <f t="shared" si="13"/>
        <v>#DIV/0!</v>
      </c>
      <c r="AK48" s="90" t="e">
        <f t="shared" si="13"/>
        <v>#DIV/0!</v>
      </c>
      <c r="AL48" s="91">
        <f t="shared" si="13"/>
        <v>0.23943661971830985</v>
      </c>
    </row>
    <row r="49" spans="4:38" ht="41.25" customHeight="1" thickTop="1">
      <c r="D49" s="285" t="s">
        <v>225</v>
      </c>
      <c r="E49" s="286"/>
      <c r="F49" s="287"/>
      <c r="G49" s="76" t="s">
        <v>226</v>
      </c>
      <c r="H49" s="94">
        <f>SUM(H40)</f>
        <v>15</v>
      </c>
      <c r="I49" s="77">
        <f>SUM($H$40:I40)</f>
        <v>30</v>
      </c>
      <c r="J49" s="77">
        <f>SUM($H$40:J40)</f>
        <v>53</v>
      </c>
      <c r="K49" s="77">
        <f>SUM($H$40:K40)</f>
        <v>70</v>
      </c>
      <c r="L49" s="77">
        <f>SUM($H$40:L40)</f>
        <v>83</v>
      </c>
      <c r="M49" s="77">
        <f>SUM($H$40:M40)</f>
        <v>92</v>
      </c>
      <c r="N49" s="77">
        <f>SUM($H$40:N40)</f>
        <v>107</v>
      </c>
      <c r="O49" s="77">
        <f>SUM($H$40:O40)</f>
        <v>116</v>
      </c>
      <c r="P49" s="77">
        <f>SUM($H$40:P40)</f>
        <v>129</v>
      </c>
      <c r="Q49" s="77">
        <f>SUM($H$40:Q40)</f>
        <v>149</v>
      </c>
      <c r="R49" s="77">
        <f>SUM($H$40:R40)</f>
        <v>159</v>
      </c>
      <c r="S49" s="77">
        <f>SUM($H$40:S40)</f>
        <v>171</v>
      </c>
      <c r="T49" s="95">
        <f>SUM(T40)</f>
        <v>171</v>
      </c>
      <c r="V49" s="285" t="s">
        <v>227</v>
      </c>
      <c r="W49" s="286"/>
      <c r="X49" s="287"/>
      <c r="Y49" s="76" t="s">
        <v>226</v>
      </c>
      <c r="Z49" s="94">
        <f>SUM(Z40)</f>
        <v>13</v>
      </c>
      <c r="AA49" s="77">
        <f>SUM($Z$40:AA40)</f>
        <v>30</v>
      </c>
      <c r="AB49" s="77">
        <f>SUM($Z$40:AB40)</f>
        <v>49</v>
      </c>
      <c r="AC49" s="77">
        <f>SUM($Z$40:AC40)</f>
        <v>49</v>
      </c>
      <c r="AD49" s="77">
        <f>SUM($Z$40:AD40)</f>
        <v>49</v>
      </c>
      <c r="AE49" s="77">
        <f>SUM($Z$40:AE40)</f>
        <v>49</v>
      </c>
      <c r="AF49" s="77">
        <f>SUM($Z$40:AF40)</f>
        <v>49</v>
      </c>
      <c r="AG49" s="77">
        <f>SUM($Z$40:AG40)</f>
        <v>49</v>
      </c>
      <c r="AH49" s="77">
        <f>SUM($Z$40:AH40)</f>
        <v>49</v>
      </c>
      <c r="AI49" s="77">
        <f>SUM($Z$40:AI40)</f>
        <v>49</v>
      </c>
      <c r="AJ49" s="77">
        <f>SUM($Z$40:AJ40)</f>
        <v>49</v>
      </c>
      <c r="AK49" s="77">
        <f>SUM($Z$40:AK40)</f>
        <v>49</v>
      </c>
      <c r="AL49" s="95">
        <f>SUM(AL40)</f>
        <v>49</v>
      </c>
    </row>
    <row r="50" spans="4:38" ht="41.25" customHeight="1">
      <c r="D50" s="288"/>
      <c r="E50" s="273"/>
      <c r="F50" s="289"/>
      <c r="G50" s="84" t="s">
        <v>228</v>
      </c>
      <c r="H50" s="96">
        <f>SUM(H41)</f>
        <v>2</v>
      </c>
      <c r="I50" s="97">
        <f>SUM($H$41:I41)</f>
        <v>5</v>
      </c>
      <c r="J50" s="97">
        <f>SUM($H$41:J41)</f>
        <v>8</v>
      </c>
      <c r="K50" s="97">
        <f>SUM($H$41:K41)</f>
        <v>13</v>
      </c>
      <c r="L50" s="97">
        <f>SUM($H$41:L41)</f>
        <v>13</v>
      </c>
      <c r="M50" s="97">
        <f>SUM($H$41:M41)</f>
        <v>16</v>
      </c>
      <c r="N50" s="97">
        <f>SUM($H$41:N41)</f>
        <v>19</v>
      </c>
      <c r="O50" s="97">
        <f>SUM($H$41:O41)</f>
        <v>20</v>
      </c>
      <c r="P50" s="97">
        <f>SUM($H$41:P41)</f>
        <v>23</v>
      </c>
      <c r="Q50" s="97">
        <f>SUM($H$41:Q41)</f>
        <v>29</v>
      </c>
      <c r="R50" s="97">
        <f>SUM($H$41:R41)</f>
        <v>34</v>
      </c>
      <c r="S50" s="97">
        <f>SUM($H$41:S41)</f>
        <v>40</v>
      </c>
      <c r="T50" s="92">
        <f>SUM(T41)</f>
        <v>40</v>
      </c>
      <c r="V50" s="288"/>
      <c r="W50" s="273"/>
      <c r="X50" s="289"/>
      <c r="Y50" s="84" t="s">
        <v>228</v>
      </c>
      <c r="Z50" s="98">
        <f>SUM(Z41)</f>
        <v>2</v>
      </c>
      <c r="AA50" s="14">
        <f>SUM($Z$41:AA41)</f>
        <v>6</v>
      </c>
      <c r="AB50" s="14">
        <f>SUM($Z$41:AB41)</f>
        <v>12</v>
      </c>
      <c r="AC50" s="14">
        <f>SUM($Z$41:AC41)</f>
        <v>12</v>
      </c>
      <c r="AD50" s="14">
        <f>SUM($Z$41:AD41)</f>
        <v>12</v>
      </c>
      <c r="AE50" s="14">
        <f>SUM($Z$41:AE41)</f>
        <v>12</v>
      </c>
      <c r="AF50" s="14">
        <f>SUM($Z$41:AF41)</f>
        <v>12</v>
      </c>
      <c r="AG50" s="14">
        <f>SUM($Z$41:AG41)</f>
        <v>12</v>
      </c>
      <c r="AH50" s="14">
        <f>SUM($Z$41:AH41)</f>
        <v>12</v>
      </c>
      <c r="AI50" s="14">
        <f>SUM($Z$41:AI41)</f>
        <v>12</v>
      </c>
      <c r="AJ50" s="14">
        <f>SUM($Z$41:AJ41)</f>
        <v>12</v>
      </c>
      <c r="AK50" s="14">
        <f>SUM($Z$41:AK41)</f>
        <v>12</v>
      </c>
      <c r="AL50" s="92">
        <f>SUM(AL41)</f>
        <v>12</v>
      </c>
    </row>
    <row r="51" spans="4:38" ht="41.25" customHeight="1" thickBot="1">
      <c r="D51" s="288"/>
      <c r="E51" s="273"/>
      <c r="F51" s="289"/>
      <c r="G51" s="99" t="s">
        <v>229</v>
      </c>
      <c r="H51" s="100">
        <f>SUM(H50/H49)</f>
        <v>0.13333333333333333</v>
      </c>
      <c r="I51" s="101">
        <f aca="true" t="shared" si="14" ref="I51:T51">SUM(I50/I49)</f>
        <v>0.16666666666666666</v>
      </c>
      <c r="J51" s="101">
        <f t="shared" si="14"/>
        <v>0.1509433962264151</v>
      </c>
      <c r="K51" s="101">
        <f t="shared" si="14"/>
        <v>0.18571428571428572</v>
      </c>
      <c r="L51" s="101">
        <f t="shared" si="14"/>
        <v>0.1566265060240964</v>
      </c>
      <c r="M51" s="101">
        <f t="shared" si="14"/>
        <v>0.17391304347826086</v>
      </c>
      <c r="N51" s="101">
        <f t="shared" si="14"/>
        <v>0.17757009345794392</v>
      </c>
      <c r="O51" s="101">
        <f t="shared" si="14"/>
        <v>0.1724137931034483</v>
      </c>
      <c r="P51" s="101">
        <f t="shared" si="14"/>
        <v>0.17829457364341086</v>
      </c>
      <c r="Q51" s="101">
        <f t="shared" si="14"/>
        <v>0.19463087248322147</v>
      </c>
      <c r="R51" s="101">
        <f t="shared" si="14"/>
        <v>0.2138364779874214</v>
      </c>
      <c r="S51" s="101">
        <f t="shared" si="14"/>
        <v>0.23391812865497075</v>
      </c>
      <c r="T51" s="102">
        <f t="shared" si="14"/>
        <v>0.23391812865497075</v>
      </c>
      <c r="V51" s="288"/>
      <c r="W51" s="273"/>
      <c r="X51" s="289"/>
      <c r="Y51" s="99" t="s">
        <v>229</v>
      </c>
      <c r="Z51" s="103">
        <f aca="true" t="shared" si="15" ref="Z51:AL51">SUM(Z50/Z49)</f>
        <v>0.15384615384615385</v>
      </c>
      <c r="AA51" s="103">
        <f t="shared" si="15"/>
        <v>0.2</v>
      </c>
      <c r="AB51" s="103">
        <f t="shared" si="15"/>
        <v>0.24489795918367346</v>
      </c>
      <c r="AC51" s="103">
        <f t="shared" si="15"/>
        <v>0.24489795918367346</v>
      </c>
      <c r="AD51" s="103">
        <f t="shared" si="15"/>
        <v>0.24489795918367346</v>
      </c>
      <c r="AE51" s="103">
        <f t="shared" si="15"/>
        <v>0.24489795918367346</v>
      </c>
      <c r="AF51" s="103">
        <f t="shared" si="15"/>
        <v>0.24489795918367346</v>
      </c>
      <c r="AG51" s="103">
        <f t="shared" si="15"/>
        <v>0.24489795918367346</v>
      </c>
      <c r="AH51" s="103">
        <f t="shared" si="15"/>
        <v>0.24489795918367346</v>
      </c>
      <c r="AI51" s="103">
        <f t="shared" si="15"/>
        <v>0.24489795918367346</v>
      </c>
      <c r="AJ51" s="103">
        <f t="shared" si="15"/>
        <v>0.24489795918367346</v>
      </c>
      <c r="AK51" s="103">
        <f t="shared" si="15"/>
        <v>0.24489795918367346</v>
      </c>
      <c r="AL51" s="91">
        <f t="shared" si="15"/>
        <v>0.24489795918367346</v>
      </c>
    </row>
    <row r="52" spans="4:38" ht="41.25" customHeight="1" thickTop="1">
      <c r="D52" s="288"/>
      <c r="E52" s="273"/>
      <c r="F52" s="289"/>
      <c r="G52" s="76" t="s">
        <v>230</v>
      </c>
      <c r="H52" s="94">
        <f>SUM(H43)</f>
        <v>6</v>
      </c>
      <c r="I52" s="77">
        <f>SUM($H$43:I43)</f>
        <v>8</v>
      </c>
      <c r="J52" s="77">
        <f>SUM($H$43:J43)</f>
        <v>30</v>
      </c>
      <c r="K52" s="77">
        <f>SUM($H$43:K43)</f>
        <v>50</v>
      </c>
      <c r="L52" s="77">
        <f>SUM($H$43:L43)</f>
        <v>56</v>
      </c>
      <c r="M52" s="77">
        <f>SUM($H$43:M43)</f>
        <v>58</v>
      </c>
      <c r="N52" s="77">
        <f>SUM($H$43:N43)</f>
        <v>61</v>
      </c>
      <c r="O52" s="77">
        <f>SUM($H$43:O43)</f>
        <v>70</v>
      </c>
      <c r="P52" s="77">
        <f>SUM($H$43:P43)</f>
        <v>77</v>
      </c>
      <c r="Q52" s="77">
        <f>SUM($H$43:Q43)</f>
        <v>86</v>
      </c>
      <c r="R52" s="77">
        <f>SUM($H$43:R43)</f>
        <v>91</v>
      </c>
      <c r="S52" s="77">
        <f>SUM($H$43:S43)</f>
        <v>96</v>
      </c>
      <c r="T52" s="95">
        <f>SUM(T43)</f>
        <v>96</v>
      </c>
      <c r="U52" s="13"/>
      <c r="V52" s="288"/>
      <c r="W52" s="273"/>
      <c r="X52" s="289"/>
      <c r="Y52" s="76" t="s">
        <v>230</v>
      </c>
      <c r="Z52" s="94">
        <f>SUM(Z43)</f>
        <v>2</v>
      </c>
      <c r="AA52" s="77">
        <f>SUM($Z$43:AA43)</f>
        <v>14</v>
      </c>
      <c r="AB52" s="77">
        <f>SUM($Z$43:AB43)</f>
        <v>22</v>
      </c>
      <c r="AC52" s="77">
        <f>SUM($Z$43:AC43)</f>
        <v>22</v>
      </c>
      <c r="AD52" s="77">
        <f>SUM($Z$43:AD43)</f>
        <v>22</v>
      </c>
      <c r="AE52" s="77">
        <f>SUM($Z$43:AE43)</f>
        <v>22</v>
      </c>
      <c r="AF52" s="77">
        <f>SUM($Z$43:AF43)</f>
        <v>22</v>
      </c>
      <c r="AG52" s="77">
        <f>SUM($Z$43:AG43)</f>
        <v>22</v>
      </c>
      <c r="AH52" s="77">
        <f>SUM($Z$43:AH43)</f>
        <v>22</v>
      </c>
      <c r="AI52" s="77">
        <f>SUM($Z$43:AI43)</f>
        <v>22</v>
      </c>
      <c r="AJ52" s="77">
        <f>SUM($Z$43:AJ43)</f>
        <v>22</v>
      </c>
      <c r="AK52" s="77">
        <f>SUM($Z$43:AK43)</f>
        <v>22</v>
      </c>
      <c r="AL52" s="95">
        <f>SUM(AL43)</f>
        <v>22</v>
      </c>
    </row>
    <row r="53" spans="4:38" ht="41.25" customHeight="1">
      <c r="D53" s="288"/>
      <c r="E53" s="273"/>
      <c r="F53" s="289"/>
      <c r="G53" s="84" t="s">
        <v>231</v>
      </c>
      <c r="H53" s="96">
        <f>SUM(H44)</f>
        <v>1</v>
      </c>
      <c r="I53" s="97">
        <f>SUM($H$44:I44)</f>
        <v>1</v>
      </c>
      <c r="J53" s="97">
        <f>SUM($H$44:J44)</f>
        <v>1</v>
      </c>
      <c r="K53" s="97">
        <f>SUM($H$44:K44)</f>
        <v>1</v>
      </c>
      <c r="L53" s="97">
        <f>SUM($H$44:L44)</f>
        <v>1</v>
      </c>
      <c r="M53" s="97">
        <f>SUM($H$44:M44)</f>
        <v>5</v>
      </c>
      <c r="N53" s="97">
        <f>SUM($H$44:N44)</f>
        <v>9</v>
      </c>
      <c r="O53" s="97">
        <f>SUM($H$44:O44)</f>
        <v>11</v>
      </c>
      <c r="P53" s="97">
        <f>SUM($H$44:P44)</f>
        <v>12</v>
      </c>
      <c r="Q53" s="97">
        <f>SUM($H$44:Q44)</f>
        <v>13</v>
      </c>
      <c r="R53" s="97">
        <f>SUM($H$44:R44)</f>
        <v>16</v>
      </c>
      <c r="S53" s="97">
        <f>SUM($H$44:S44)</f>
        <v>17</v>
      </c>
      <c r="T53" s="104">
        <f>SUM(T44)</f>
        <v>17</v>
      </c>
      <c r="U53" s="13"/>
      <c r="V53" s="288"/>
      <c r="W53" s="273"/>
      <c r="X53" s="289"/>
      <c r="Y53" s="84" t="s">
        <v>231</v>
      </c>
      <c r="Z53" s="96">
        <f>SUM(Z44)</f>
        <v>0</v>
      </c>
      <c r="AA53" s="97">
        <f>SUM($Z$44:AA44)</f>
        <v>5</v>
      </c>
      <c r="AB53" s="97">
        <f>SUM($Z$44:AB44)</f>
        <v>5</v>
      </c>
      <c r="AC53" s="97">
        <f>SUM($Z$44:AC44)</f>
        <v>5</v>
      </c>
      <c r="AD53" s="97">
        <f>SUM($Z$44:AD44)</f>
        <v>5</v>
      </c>
      <c r="AE53" s="97">
        <f>SUM($Z$44:AE44)</f>
        <v>5</v>
      </c>
      <c r="AF53" s="97">
        <f>SUM($Z$44:AF44)</f>
        <v>5</v>
      </c>
      <c r="AG53" s="97">
        <f>SUM($Z$44:AG44)</f>
        <v>5</v>
      </c>
      <c r="AH53" s="97">
        <f>SUM($Z$44:AH44)</f>
        <v>5</v>
      </c>
      <c r="AI53" s="97">
        <f>SUM($Z$44:AI44)</f>
        <v>5</v>
      </c>
      <c r="AJ53" s="97">
        <f>SUM($Z$44:AJ44)</f>
        <v>5</v>
      </c>
      <c r="AK53" s="97">
        <f>SUM($Z$44:AK44)</f>
        <v>5</v>
      </c>
      <c r="AL53" s="104">
        <f>SUM(AL44)</f>
        <v>5</v>
      </c>
    </row>
    <row r="54" spans="4:38" ht="41.25" customHeight="1" thickBot="1">
      <c r="D54" s="288"/>
      <c r="E54" s="273"/>
      <c r="F54" s="289"/>
      <c r="G54" s="99" t="s">
        <v>232</v>
      </c>
      <c r="H54" s="100">
        <f aca="true" t="shared" si="16" ref="H54:T54">SUM(H53/H52)</f>
        <v>0.16666666666666666</v>
      </c>
      <c r="I54" s="101">
        <f t="shared" si="16"/>
        <v>0.125</v>
      </c>
      <c r="J54" s="101">
        <f t="shared" si="16"/>
        <v>0.03333333333333333</v>
      </c>
      <c r="K54" s="101">
        <f t="shared" si="16"/>
        <v>0.02</v>
      </c>
      <c r="L54" s="101">
        <f t="shared" si="16"/>
        <v>0.017857142857142856</v>
      </c>
      <c r="M54" s="101">
        <f t="shared" si="16"/>
        <v>0.08620689655172414</v>
      </c>
      <c r="N54" s="101">
        <f t="shared" si="16"/>
        <v>0.14754098360655737</v>
      </c>
      <c r="O54" s="101">
        <f t="shared" si="16"/>
        <v>0.15714285714285714</v>
      </c>
      <c r="P54" s="101">
        <f t="shared" si="16"/>
        <v>0.15584415584415584</v>
      </c>
      <c r="Q54" s="101">
        <f t="shared" si="16"/>
        <v>0.1511627906976744</v>
      </c>
      <c r="R54" s="101">
        <f t="shared" si="16"/>
        <v>0.17582417582417584</v>
      </c>
      <c r="S54" s="101">
        <f t="shared" si="16"/>
        <v>0.17708333333333334</v>
      </c>
      <c r="T54" s="102">
        <f t="shared" si="16"/>
        <v>0.17708333333333334</v>
      </c>
      <c r="V54" s="288"/>
      <c r="W54" s="273"/>
      <c r="X54" s="289"/>
      <c r="Y54" s="99" t="s">
        <v>232</v>
      </c>
      <c r="Z54" s="103">
        <f aca="true" t="shared" si="17" ref="Z54:AL54">SUM(Z53/Z52)</f>
        <v>0</v>
      </c>
      <c r="AA54" s="103">
        <f t="shared" si="17"/>
        <v>0.35714285714285715</v>
      </c>
      <c r="AB54" s="103">
        <f t="shared" si="17"/>
        <v>0.22727272727272727</v>
      </c>
      <c r="AC54" s="103">
        <f t="shared" si="17"/>
        <v>0.22727272727272727</v>
      </c>
      <c r="AD54" s="103">
        <f t="shared" si="17"/>
        <v>0.22727272727272727</v>
      </c>
      <c r="AE54" s="103">
        <f t="shared" si="17"/>
        <v>0.22727272727272727</v>
      </c>
      <c r="AF54" s="103">
        <f t="shared" si="17"/>
        <v>0.22727272727272727</v>
      </c>
      <c r="AG54" s="103">
        <f t="shared" si="17"/>
        <v>0.22727272727272727</v>
      </c>
      <c r="AH54" s="103">
        <f t="shared" si="17"/>
        <v>0.22727272727272727</v>
      </c>
      <c r="AI54" s="103">
        <f t="shared" si="17"/>
        <v>0.22727272727272727</v>
      </c>
      <c r="AJ54" s="103">
        <f t="shared" si="17"/>
        <v>0.22727272727272727</v>
      </c>
      <c r="AK54" s="103">
        <f t="shared" si="17"/>
        <v>0.22727272727272727</v>
      </c>
      <c r="AL54" s="91">
        <f t="shared" si="17"/>
        <v>0.22727272727272727</v>
      </c>
    </row>
    <row r="55" spans="4:38" ht="41.25" customHeight="1" thickTop="1">
      <c r="D55" s="288"/>
      <c r="E55" s="273"/>
      <c r="F55" s="289"/>
      <c r="G55" s="84" t="s">
        <v>233</v>
      </c>
      <c r="H55" s="98">
        <f>SUM(H49,H52)</f>
        <v>21</v>
      </c>
      <c r="I55" s="77">
        <f aca="true" t="shared" si="18" ref="I55:T55">SUM(I49,I52)</f>
        <v>38</v>
      </c>
      <c r="J55" s="77">
        <f t="shared" si="18"/>
        <v>83</v>
      </c>
      <c r="K55" s="77">
        <f t="shared" si="18"/>
        <v>120</v>
      </c>
      <c r="L55" s="77">
        <f t="shared" si="18"/>
        <v>139</v>
      </c>
      <c r="M55" s="77">
        <f t="shared" si="18"/>
        <v>150</v>
      </c>
      <c r="N55" s="77">
        <f t="shared" si="18"/>
        <v>168</v>
      </c>
      <c r="O55" s="77">
        <f t="shared" si="18"/>
        <v>186</v>
      </c>
      <c r="P55" s="77">
        <f t="shared" si="18"/>
        <v>206</v>
      </c>
      <c r="Q55" s="77">
        <f t="shared" si="18"/>
        <v>235</v>
      </c>
      <c r="R55" s="77">
        <f t="shared" si="18"/>
        <v>250</v>
      </c>
      <c r="S55" s="77">
        <f t="shared" si="18"/>
        <v>267</v>
      </c>
      <c r="T55" s="95">
        <f t="shared" si="18"/>
        <v>267</v>
      </c>
      <c r="V55" s="288"/>
      <c r="W55" s="273"/>
      <c r="X55" s="289"/>
      <c r="Y55" s="84" t="s">
        <v>233</v>
      </c>
      <c r="Z55" s="98">
        <f>SUM(Z46)</f>
        <v>15</v>
      </c>
      <c r="AA55" s="14">
        <f>SUM($Z$46:AA46)</f>
        <v>44</v>
      </c>
      <c r="AB55" s="14">
        <f>SUM($Z$46:AB46)</f>
        <v>71</v>
      </c>
      <c r="AC55" s="14">
        <f>SUM($Z$46:AC46)</f>
        <v>71</v>
      </c>
      <c r="AD55" s="14">
        <f>SUM($Z$46:AD46)</f>
        <v>71</v>
      </c>
      <c r="AE55" s="14">
        <f>SUM($Z$46:AE46)</f>
        <v>71</v>
      </c>
      <c r="AF55" s="14">
        <f>SUM($Z$46:AF46)</f>
        <v>71</v>
      </c>
      <c r="AG55" s="14">
        <f>SUM($Z$46:AG46)</f>
        <v>71</v>
      </c>
      <c r="AH55" s="14">
        <f>SUM($Z$46:AH46)</f>
        <v>71</v>
      </c>
      <c r="AI55" s="14">
        <f>SUM($Z$46:AI46)</f>
        <v>71</v>
      </c>
      <c r="AJ55" s="14">
        <f>SUM($Z$46:AJ46)</f>
        <v>71</v>
      </c>
      <c r="AK55" s="14">
        <f>SUM($Z$46:AK46)</f>
        <v>71</v>
      </c>
      <c r="AL55" s="92">
        <f>SUM(AL46)</f>
        <v>71</v>
      </c>
    </row>
    <row r="56" spans="4:38" ht="41.25" customHeight="1">
      <c r="D56" s="288"/>
      <c r="E56" s="273"/>
      <c r="F56" s="289"/>
      <c r="G56" s="84" t="s">
        <v>0</v>
      </c>
      <c r="H56" s="96">
        <f>SUM(H50,H53)</f>
        <v>3</v>
      </c>
      <c r="I56" s="97">
        <f aca="true" t="shared" si="19" ref="I56:T56">SUM(I50,I53)</f>
        <v>6</v>
      </c>
      <c r="J56" s="97">
        <f t="shared" si="19"/>
        <v>9</v>
      </c>
      <c r="K56" s="97">
        <f t="shared" si="19"/>
        <v>14</v>
      </c>
      <c r="L56" s="97">
        <f t="shared" si="19"/>
        <v>14</v>
      </c>
      <c r="M56" s="97">
        <f t="shared" si="19"/>
        <v>21</v>
      </c>
      <c r="N56" s="97">
        <f t="shared" si="19"/>
        <v>28</v>
      </c>
      <c r="O56" s="97">
        <f t="shared" si="19"/>
        <v>31</v>
      </c>
      <c r="P56" s="97">
        <f t="shared" si="19"/>
        <v>35</v>
      </c>
      <c r="Q56" s="97">
        <f t="shared" si="19"/>
        <v>42</v>
      </c>
      <c r="R56" s="97">
        <f t="shared" si="19"/>
        <v>50</v>
      </c>
      <c r="S56" s="97">
        <f t="shared" si="19"/>
        <v>57</v>
      </c>
      <c r="T56" s="104">
        <f t="shared" si="19"/>
        <v>57</v>
      </c>
      <c r="V56" s="288"/>
      <c r="W56" s="273"/>
      <c r="X56" s="289"/>
      <c r="Y56" s="84" t="s">
        <v>0</v>
      </c>
      <c r="Z56" s="96">
        <f>SUM(Z47)</f>
        <v>2</v>
      </c>
      <c r="AA56" s="97">
        <f>SUM($Z$47:AA47)</f>
        <v>11</v>
      </c>
      <c r="AB56" s="97">
        <f>SUM($Z$47:AB47)</f>
        <v>17</v>
      </c>
      <c r="AC56" s="97">
        <f>SUM($Z$47:AC47)</f>
        <v>17</v>
      </c>
      <c r="AD56" s="97">
        <f>SUM($Z$47:AD47)</f>
        <v>17</v>
      </c>
      <c r="AE56" s="97">
        <f>SUM($Z$47:AE47)</f>
        <v>17</v>
      </c>
      <c r="AF56" s="97">
        <f>SUM($Z$47:AF47)</f>
        <v>17</v>
      </c>
      <c r="AG56" s="97">
        <f>SUM($Z$47:AG47)</f>
        <v>17</v>
      </c>
      <c r="AH56" s="97">
        <f>SUM($Z$47:AH47)</f>
        <v>17</v>
      </c>
      <c r="AI56" s="97">
        <f>SUM($Z$47:AI47)</f>
        <v>17</v>
      </c>
      <c r="AJ56" s="97">
        <f>SUM($Z$47:AJ47)</f>
        <v>17</v>
      </c>
      <c r="AK56" s="97">
        <f>SUM($Z$47:AK47)</f>
        <v>17</v>
      </c>
      <c r="AL56" s="104">
        <f>SUM(AL47)</f>
        <v>17</v>
      </c>
    </row>
    <row r="57" spans="4:38" ht="41.25" customHeight="1" thickBot="1">
      <c r="D57" s="290"/>
      <c r="E57" s="291"/>
      <c r="F57" s="292"/>
      <c r="G57" s="99" t="s">
        <v>1</v>
      </c>
      <c r="H57" s="100">
        <f aca="true" t="shared" si="20" ref="H57:T57">SUM(H56/H55)</f>
        <v>0.14285714285714285</v>
      </c>
      <c r="I57" s="101">
        <f t="shared" si="20"/>
        <v>0.15789473684210525</v>
      </c>
      <c r="J57" s="101">
        <f t="shared" si="20"/>
        <v>0.10843373493975904</v>
      </c>
      <c r="K57" s="101">
        <f t="shared" si="20"/>
        <v>0.11666666666666667</v>
      </c>
      <c r="L57" s="101">
        <f t="shared" si="20"/>
        <v>0.10071942446043165</v>
      </c>
      <c r="M57" s="101">
        <f t="shared" si="20"/>
        <v>0.14</v>
      </c>
      <c r="N57" s="101">
        <f t="shared" si="20"/>
        <v>0.16666666666666666</v>
      </c>
      <c r="O57" s="101">
        <f t="shared" si="20"/>
        <v>0.16666666666666666</v>
      </c>
      <c r="P57" s="101">
        <f t="shared" si="20"/>
        <v>0.16990291262135923</v>
      </c>
      <c r="Q57" s="101">
        <f t="shared" si="20"/>
        <v>0.17872340425531916</v>
      </c>
      <c r="R57" s="101">
        <f t="shared" si="20"/>
        <v>0.2</v>
      </c>
      <c r="S57" s="101">
        <f t="shared" si="20"/>
        <v>0.21348314606741572</v>
      </c>
      <c r="T57" s="102">
        <f t="shared" si="20"/>
        <v>0.21348314606741572</v>
      </c>
      <c r="V57" s="290"/>
      <c r="W57" s="291"/>
      <c r="X57" s="292"/>
      <c r="Y57" s="99" t="s">
        <v>1</v>
      </c>
      <c r="Z57" s="103">
        <f aca="true" t="shared" si="21" ref="Z57:AL57">SUM(Z56/Z55)</f>
        <v>0.13333333333333333</v>
      </c>
      <c r="AA57" s="103">
        <f t="shared" si="21"/>
        <v>0.25</v>
      </c>
      <c r="AB57" s="103">
        <f t="shared" si="21"/>
        <v>0.23943661971830985</v>
      </c>
      <c r="AC57" s="103">
        <f t="shared" si="21"/>
        <v>0.23943661971830985</v>
      </c>
      <c r="AD57" s="103">
        <f t="shared" si="21"/>
        <v>0.23943661971830985</v>
      </c>
      <c r="AE57" s="103">
        <f t="shared" si="21"/>
        <v>0.23943661971830985</v>
      </c>
      <c r="AF57" s="103">
        <f t="shared" si="21"/>
        <v>0.23943661971830985</v>
      </c>
      <c r="AG57" s="103">
        <f t="shared" si="21"/>
        <v>0.23943661971830985</v>
      </c>
      <c r="AH57" s="103">
        <f t="shared" si="21"/>
        <v>0.23943661971830985</v>
      </c>
      <c r="AI57" s="103">
        <f t="shared" si="21"/>
        <v>0.23943661971830985</v>
      </c>
      <c r="AJ57" s="103">
        <f t="shared" si="21"/>
        <v>0.23943661971830985</v>
      </c>
      <c r="AK57" s="103">
        <f t="shared" si="21"/>
        <v>0.23943661971830985</v>
      </c>
      <c r="AL57" s="91">
        <f t="shared" si="21"/>
        <v>0.23943661971830985</v>
      </c>
    </row>
    <row r="58" spans="5:8" ht="16.5" thickBot="1" thickTop="1">
      <c r="E58" s="63"/>
      <c r="F58" s="62"/>
      <c r="G58" s="64"/>
      <c r="H58" s="60"/>
    </row>
    <row r="59" spans="4:38" s="41" customFormat="1" ht="19.5" customHeight="1" thickBot="1" thickTop="1">
      <c r="D59" s="285" t="s">
        <v>2</v>
      </c>
      <c r="E59" s="286"/>
      <c r="F59" s="287"/>
      <c r="G59" s="65" t="s">
        <v>109</v>
      </c>
      <c r="H59" s="66">
        <v>37712</v>
      </c>
      <c r="I59" s="66">
        <v>37742</v>
      </c>
      <c r="J59" s="66">
        <v>37773</v>
      </c>
      <c r="K59" s="66">
        <v>37803</v>
      </c>
      <c r="L59" s="66">
        <v>37834</v>
      </c>
      <c r="M59" s="66">
        <v>37865</v>
      </c>
      <c r="N59" s="66">
        <v>37895</v>
      </c>
      <c r="O59" s="66">
        <v>37926</v>
      </c>
      <c r="P59" s="66">
        <v>37956</v>
      </c>
      <c r="Q59" s="66">
        <v>37987</v>
      </c>
      <c r="R59" s="66">
        <v>38018</v>
      </c>
      <c r="S59" s="66">
        <v>38047</v>
      </c>
      <c r="T59" s="67" t="s">
        <v>116</v>
      </c>
      <c r="V59" s="285" t="s">
        <v>3</v>
      </c>
      <c r="W59" s="286"/>
      <c r="X59" s="287"/>
      <c r="Y59" s="65" t="s">
        <v>109</v>
      </c>
      <c r="Z59" s="66">
        <v>38078</v>
      </c>
      <c r="AA59" s="66">
        <v>38108</v>
      </c>
      <c r="AB59" s="66">
        <v>38139</v>
      </c>
      <c r="AC59" s="66">
        <v>38169</v>
      </c>
      <c r="AD59" s="66">
        <v>38200</v>
      </c>
      <c r="AE59" s="66">
        <v>38231</v>
      </c>
      <c r="AF59" s="66">
        <v>38261</v>
      </c>
      <c r="AG59" s="66">
        <v>38292</v>
      </c>
      <c r="AH59" s="66">
        <v>38322</v>
      </c>
      <c r="AI59" s="66">
        <v>38353</v>
      </c>
      <c r="AJ59" s="66">
        <v>38384</v>
      </c>
      <c r="AK59" s="66">
        <v>38412</v>
      </c>
      <c r="AL59" s="67" t="s">
        <v>116</v>
      </c>
    </row>
    <row r="60" spans="4:38" s="41" customFormat="1" ht="19.5" customHeight="1" thickTop="1">
      <c r="D60" s="288"/>
      <c r="E60" s="273"/>
      <c r="F60" s="289"/>
      <c r="G60" s="105" t="s">
        <v>110</v>
      </c>
      <c r="H60" s="14">
        <v>2</v>
      </c>
      <c r="I60" s="106">
        <v>3</v>
      </c>
      <c r="J60" s="106">
        <v>3</v>
      </c>
      <c r="K60" s="106">
        <v>3</v>
      </c>
      <c r="L60" s="106">
        <v>5</v>
      </c>
      <c r="M60" s="106">
        <v>2</v>
      </c>
      <c r="N60" s="106">
        <v>2</v>
      </c>
      <c r="O60" s="106">
        <v>5</v>
      </c>
      <c r="P60" s="106">
        <v>2</v>
      </c>
      <c r="Q60" s="106">
        <v>3</v>
      </c>
      <c r="R60" s="106">
        <v>2</v>
      </c>
      <c r="S60" s="106">
        <v>0</v>
      </c>
      <c r="T60" s="72">
        <f aca="true" t="shared" si="22" ref="T60:T70">SUM(H60:S60)</f>
        <v>32</v>
      </c>
      <c r="V60" s="288"/>
      <c r="W60" s="273"/>
      <c r="X60" s="289"/>
      <c r="Y60" s="105" t="s">
        <v>110</v>
      </c>
      <c r="Z60" s="14">
        <v>1</v>
      </c>
      <c r="AA60" s="106">
        <v>1</v>
      </c>
      <c r="AB60" s="106">
        <v>2</v>
      </c>
      <c r="AC60" s="106"/>
      <c r="AD60" s="106"/>
      <c r="AE60" s="106"/>
      <c r="AF60" s="106"/>
      <c r="AG60" s="106"/>
      <c r="AH60" s="106"/>
      <c r="AI60" s="106"/>
      <c r="AJ60" s="106"/>
      <c r="AK60" s="106"/>
      <c r="AL60" s="72">
        <f aca="true" t="shared" si="23" ref="AL60:AL70">SUM(Z60:AK60)</f>
        <v>4</v>
      </c>
    </row>
    <row r="61" spans="4:38" s="41" customFormat="1" ht="19.5" customHeight="1">
      <c r="D61" s="288"/>
      <c r="E61" s="273"/>
      <c r="F61" s="289"/>
      <c r="G61" s="107" t="s">
        <v>4</v>
      </c>
      <c r="H61" s="74">
        <f>SUM(H60)</f>
        <v>2</v>
      </c>
      <c r="I61" s="108">
        <f>SUM($H$60:I60)</f>
        <v>5</v>
      </c>
      <c r="J61" s="108">
        <f>SUM($H$60:J60)</f>
        <v>8</v>
      </c>
      <c r="K61" s="108">
        <f>SUM($H$60:K60)</f>
        <v>11</v>
      </c>
      <c r="L61" s="108">
        <f>SUM($H$60:L60)</f>
        <v>16</v>
      </c>
      <c r="M61" s="108">
        <f>SUM($H$60:M60)</f>
        <v>18</v>
      </c>
      <c r="N61" s="108">
        <f>SUM($H$60:N60)</f>
        <v>20</v>
      </c>
      <c r="O61" s="108">
        <f>SUM($H$60:O60)</f>
        <v>25</v>
      </c>
      <c r="P61" s="108">
        <f>SUM($H$60:P60)</f>
        <v>27</v>
      </c>
      <c r="Q61" s="108">
        <f>SUM($H$60:Q60)</f>
        <v>30</v>
      </c>
      <c r="R61" s="108">
        <f>SUM($H$60:R60)</f>
        <v>32</v>
      </c>
      <c r="S61" s="108">
        <f>SUM($H$60:S60)</f>
        <v>32</v>
      </c>
      <c r="T61" s="75">
        <f>SUM(T60)</f>
        <v>32</v>
      </c>
      <c r="V61" s="288"/>
      <c r="W61" s="273"/>
      <c r="X61" s="289"/>
      <c r="Y61" s="107" t="s">
        <v>4</v>
      </c>
      <c r="Z61" s="74">
        <f>SUM(Z60)</f>
        <v>1</v>
      </c>
      <c r="AA61" s="108">
        <f>SUM($Z$60:AA60)</f>
        <v>2</v>
      </c>
      <c r="AB61" s="108">
        <f>SUM($Z$60:AB60)</f>
        <v>4</v>
      </c>
      <c r="AC61" s="108">
        <f>SUM($Z$60:AC60)</f>
        <v>4</v>
      </c>
      <c r="AD61" s="108">
        <f>SUM($Z$60:AD60)</f>
        <v>4</v>
      </c>
      <c r="AE61" s="108">
        <f>SUM($Z$60:AE60)</f>
        <v>4</v>
      </c>
      <c r="AF61" s="108">
        <f>SUM($Z$60:AF60)</f>
        <v>4</v>
      </c>
      <c r="AG61" s="108">
        <f>SUM($Z$60:AG60)</f>
        <v>4</v>
      </c>
      <c r="AH61" s="108">
        <f>SUM($Z$60:AH60)</f>
        <v>4</v>
      </c>
      <c r="AI61" s="108">
        <f>SUM($Z$60:AI60)</f>
        <v>4</v>
      </c>
      <c r="AJ61" s="108">
        <f>SUM($Z$60:AJ60)</f>
        <v>4</v>
      </c>
      <c r="AK61" s="108">
        <f>SUM($Z$60:AK60)</f>
        <v>4</v>
      </c>
      <c r="AL61" s="75">
        <f>SUM(AL60)</f>
        <v>4</v>
      </c>
    </row>
    <row r="62" spans="4:38" s="41" customFormat="1" ht="19.5" customHeight="1">
      <c r="D62" s="288"/>
      <c r="E62" s="273"/>
      <c r="F62" s="289"/>
      <c r="G62" s="105" t="s">
        <v>111</v>
      </c>
      <c r="H62" s="14">
        <v>3</v>
      </c>
      <c r="I62" s="106">
        <v>1</v>
      </c>
      <c r="J62" s="106">
        <v>1</v>
      </c>
      <c r="K62" s="106">
        <v>2</v>
      </c>
      <c r="L62" s="106">
        <v>3</v>
      </c>
      <c r="M62" s="106">
        <v>2</v>
      </c>
      <c r="N62" s="106">
        <v>5</v>
      </c>
      <c r="O62" s="106">
        <v>4</v>
      </c>
      <c r="P62" s="106">
        <v>4</v>
      </c>
      <c r="Q62" s="106">
        <v>3</v>
      </c>
      <c r="R62" s="106">
        <v>1</v>
      </c>
      <c r="S62" s="106">
        <v>2</v>
      </c>
      <c r="T62" s="75">
        <f t="shared" si="22"/>
        <v>31</v>
      </c>
      <c r="V62" s="288"/>
      <c r="W62" s="273"/>
      <c r="X62" s="289"/>
      <c r="Y62" s="105" t="s">
        <v>111</v>
      </c>
      <c r="Z62" s="14">
        <v>2</v>
      </c>
      <c r="AA62" s="106">
        <v>3</v>
      </c>
      <c r="AB62" s="106">
        <v>2</v>
      </c>
      <c r="AC62" s="106"/>
      <c r="AD62" s="106"/>
      <c r="AE62" s="106"/>
      <c r="AF62" s="106"/>
      <c r="AG62" s="106"/>
      <c r="AH62" s="106"/>
      <c r="AI62" s="106"/>
      <c r="AJ62" s="106"/>
      <c r="AK62" s="106"/>
      <c r="AL62" s="75">
        <f t="shared" si="23"/>
        <v>7</v>
      </c>
    </row>
    <row r="63" spans="4:38" s="41" customFormat="1" ht="19.5" customHeight="1">
      <c r="D63" s="288"/>
      <c r="E63" s="273"/>
      <c r="F63" s="289"/>
      <c r="G63" s="107" t="s">
        <v>5</v>
      </c>
      <c r="H63" s="74">
        <f>SUM(H62)</f>
        <v>3</v>
      </c>
      <c r="I63" s="108">
        <f>SUM($H$62:I62)</f>
        <v>4</v>
      </c>
      <c r="J63" s="108">
        <f>SUM($H$62:J62)</f>
        <v>5</v>
      </c>
      <c r="K63" s="108">
        <f>SUM($H$62:K62)</f>
        <v>7</v>
      </c>
      <c r="L63" s="108">
        <f>SUM($H$62:L62)</f>
        <v>10</v>
      </c>
      <c r="M63" s="108">
        <f>SUM($H$62:M62)</f>
        <v>12</v>
      </c>
      <c r="N63" s="108">
        <f>SUM($H$62:N62)</f>
        <v>17</v>
      </c>
      <c r="O63" s="108">
        <f>SUM($H$62:O62)</f>
        <v>21</v>
      </c>
      <c r="P63" s="108">
        <f>SUM($H$62:P62)</f>
        <v>25</v>
      </c>
      <c r="Q63" s="108">
        <f>SUM($H$62:Q62)</f>
        <v>28</v>
      </c>
      <c r="R63" s="108">
        <f>SUM($H$62:R62)</f>
        <v>29</v>
      </c>
      <c r="S63" s="108">
        <f>SUM($H$62:S62)</f>
        <v>31</v>
      </c>
      <c r="T63" s="75">
        <f>SUM(T62)</f>
        <v>31</v>
      </c>
      <c r="V63" s="288"/>
      <c r="W63" s="273"/>
      <c r="X63" s="289"/>
      <c r="Y63" s="107" t="s">
        <v>5</v>
      </c>
      <c r="Z63" s="74">
        <f>SUM(Z62)</f>
        <v>2</v>
      </c>
      <c r="AA63" s="108">
        <f>SUM($Z$62:AA62)</f>
        <v>5</v>
      </c>
      <c r="AB63" s="108">
        <f>SUM($Z$62:AB62)</f>
        <v>7</v>
      </c>
      <c r="AC63" s="108">
        <f>SUM($Z$62:AC62)</f>
        <v>7</v>
      </c>
      <c r="AD63" s="108">
        <f>SUM($Z$62:AD62)</f>
        <v>7</v>
      </c>
      <c r="AE63" s="108">
        <f>SUM($Z$62:AE62)</f>
        <v>7</v>
      </c>
      <c r="AF63" s="108">
        <f>SUM($Z$62:AF62)</f>
        <v>7</v>
      </c>
      <c r="AG63" s="108">
        <f>SUM($Z$62:AG62)</f>
        <v>7</v>
      </c>
      <c r="AH63" s="108">
        <f>SUM($Z$62:AH62)</f>
        <v>7</v>
      </c>
      <c r="AI63" s="108">
        <f>SUM($Z$62:AI62)</f>
        <v>7</v>
      </c>
      <c r="AJ63" s="108">
        <f>SUM($Z$62:AJ62)</f>
        <v>7</v>
      </c>
      <c r="AK63" s="108">
        <f>SUM($Z$62:AK62)</f>
        <v>7</v>
      </c>
      <c r="AL63" s="75">
        <f>SUM(AL62)</f>
        <v>7</v>
      </c>
    </row>
    <row r="64" spans="4:38" s="41" customFormat="1" ht="19.5" customHeight="1">
      <c r="D64" s="288"/>
      <c r="E64" s="273"/>
      <c r="F64" s="289"/>
      <c r="G64" s="109" t="s">
        <v>112</v>
      </c>
      <c r="H64" s="14">
        <v>2</v>
      </c>
      <c r="I64" s="106">
        <v>0</v>
      </c>
      <c r="J64" s="106">
        <v>1</v>
      </c>
      <c r="K64" s="106">
        <v>4</v>
      </c>
      <c r="L64" s="106">
        <v>7</v>
      </c>
      <c r="M64" s="106">
        <v>7</v>
      </c>
      <c r="N64" s="106">
        <v>3</v>
      </c>
      <c r="O64" s="106">
        <v>2</v>
      </c>
      <c r="P64" s="106">
        <v>3</v>
      </c>
      <c r="Q64" s="106">
        <v>6</v>
      </c>
      <c r="R64" s="106">
        <v>3</v>
      </c>
      <c r="S64" s="106">
        <v>5</v>
      </c>
      <c r="T64" s="75">
        <f t="shared" si="22"/>
        <v>43</v>
      </c>
      <c r="V64" s="288"/>
      <c r="W64" s="273"/>
      <c r="X64" s="289"/>
      <c r="Y64" s="109" t="s">
        <v>112</v>
      </c>
      <c r="Z64" s="14">
        <v>2</v>
      </c>
      <c r="AA64" s="106">
        <v>8</v>
      </c>
      <c r="AB64" s="106">
        <v>4</v>
      </c>
      <c r="AC64" s="106"/>
      <c r="AD64" s="106"/>
      <c r="AE64" s="106"/>
      <c r="AF64" s="106"/>
      <c r="AG64" s="106"/>
      <c r="AH64" s="106"/>
      <c r="AI64" s="106"/>
      <c r="AJ64" s="106"/>
      <c r="AK64" s="106"/>
      <c r="AL64" s="75">
        <f t="shared" si="23"/>
        <v>14</v>
      </c>
    </row>
    <row r="65" spans="4:38" s="41" customFormat="1" ht="19.5" customHeight="1">
      <c r="D65" s="288"/>
      <c r="E65" s="273"/>
      <c r="F65" s="289"/>
      <c r="G65" s="107" t="s">
        <v>6</v>
      </c>
      <c r="H65" s="74">
        <f>SUM(H64)</f>
        <v>2</v>
      </c>
      <c r="I65" s="108">
        <f>SUM($H$64:I64)</f>
        <v>2</v>
      </c>
      <c r="J65" s="108">
        <f>SUM($H$64:J64)</f>
        <v>3</v>
      </c>
      <c r="K65" s="108">
        <f>SUM($H$64:K64)</f>
        <v>7</v>
      </c>
      <c r="L65" s="108">
        <f>SUM($H$64:L64)</f>
        <v>14</v>
      </c>
      <c r="M65" s="108">
        <f>SUM($H$64:M64)</f>
        <v>21</v>
      </c>
      <c r="N65" s="108">
        <f>SUM($H$64:N64)</f>
        <v>24</v>
      </c>
      <c r="O65" s="108">
        <f>SUM($H$64:O64)</f>
        <v>26</v>
      </c>
      <c r="P65" s="108">
        <f>SUM($H$64:P64)</f>
        <v>29</v>
      </c>
      <c r="Q65" s="108">
        <f>SUM($H$64:Q64)</f>
        <v>35</v>
      </c>
      <c r="R65" s="108">
        <f>SUM($H$64:R64)</f>
        <v>38</v>
      </c>
      <c r="S65" s="108">
        <f>SUM($H$64:S64)</f>
        <v>43</v>
      </c>
      <c r="T65" s="75">
        <f>SUM(T64)</f>
        <v>43</v>
      </c>
      <c r="V65" s="288"/>
      <c r="W65" s="273"/>
      <c r="X65" s="289"/>
      <c r="Y65" s="107" t="s">
        <v>6</v>
      </c>
      <c r="Z65" s="74">
        <f>SUM(Z64)</f>
        <v>2</v>
      </c>
      <c r="AA65" s="108">
        <f>SUM($Z$64:AA64)</f>
        <v>10</v>
      </c>
      <c r="AB65" s="108">
        <f>SUM($Z$64:AB64)</f>
        <v>14</v>
      </c>
      <c r="AC65" s="108">
        <f>SUM($Z$64:AC64)</f>
        <v>14</v>
      </c>
      <c r="AD65" s="108">
        <f>SUM($Z$64:AD64)</f>
        <v>14</v>
      </c>
      <c r="AE65" s="108">
        <f>SUM($Z$64:AE64)</f>
        <v>14</v>
      </c>
      <c r="AF65" s="108">
        <f>SUM($Z$64:AF64)</f>
        <v>14</v>
      </c>
      <c r="AG65" s="108">
        <f>SUM($Z$64:AG64)</f>
        <v>14</v>
      </c>
      <c r="AH65" s="108">
        <f>SUM($Z$64:AH64)</f>
        <v>14</v>
      </c>
      <c r="AI65" s="108">
        <f>SUM($Z$64:AI64)</f>
        <v>14</v>
      </c>
      <c r="AJ65" s="108">
        <f>SUM($Z$64:AJ64)</f>
        <v>14</v>
      </c>
      <c r="AK65" s="108">
        <f>SUM($Z$64:AK64)</f>
        <v>14</v>
      </c>
      <c r="AL65" s="75">
        <f>SUM(AL64)</f>
        <v>14</v>
      </c>
    </row>
    <row r="66" spans="4:38" s="41" customFormat="1" ht="19.5" customHeight="1">
      <c r="D66" s="288"/>
      <c r="E66" s="273"/>
      <c r="F66" s="289"/>
      <c r="G66" s="109" t="s">
        <v>113</v>
      </c>
      <c r="H66" s="14">
        <v>2</v>
      </c>
      <c r="I66" s="106">
        <v>3</v>
      </c>
      <c r="J66" s="106">
        <v>0</v>
      </c>
      <c r="K66" s="106">
        <v>1</v>
      </c>
      <c r="L66" s="106">
        <v>1</v>
      </c>
      <c r="M66" s="106">
        <v>0</v>
      </c>
      <c r="N66" s="106">
        <v>2</v>
      </c>
      <c r="O66" s="106">
        <v>5</v>
      </c>
      <c r="P66" s="106">
        <v>2</v>
      </c>
      <c r="Q66" s="106">
        <v>7</v>
      </c>
      <c r="R66" s="106">
        <v>9</v>
      </c>
      <c r="S66" s="106">
        <v>0</v>
      </c>
      <c r="T66" s="75">
        <f t="shared" si="22"/>
        <v>32</v>
      </c>
      <c r="V66" s="288"/>
      <c r="W66" s="273"/>
      <c r="X66" s="289"/>
      <c r="Y66" s="109" t="s">
        <v>113</v>
      </c>
      <c r="Z66" s="14">
        <v>1</v>
      </c>
      <c r="AA66" s="106">
        <v>3</v>
      </c>
      <c r="AB66" s="106">
        <v>2</v>
      </c>
      <c r="AC66" s="106"/>
      <c r="AD66" s="106"/>
      <c r="AE66" s="106"/>
      <c r="AF66" s="106"/>
      <c r="AG66" s="106"/>
      <c r="AH66" s="106"/>
      <c r="AI66" s="106"/>
      <c r="AJ66" s="106"/>
      <c r="AK66" s="106"/>
      <c r="AL66" s="75">
        <f t="shared" si="23"/>
        <v>6</v>
      </c>
    </row>
    <row r="67" spans="4:38" s="41" customFormat="1" ht="19.5" customHeight="1">
      <c r="D67" s="288"/>
      <c r="E67" s="273"/>
      <c r="F67" s="289"/>
      <c r="G67" s="107" t="s">
        <v>7</v>
      </c>
      <c r="H67" s="74">
        <f>SUM(H66)</f>
        <v>2</v>
      </c>
      <c r="I67" s="108">
        <f>SUM($H$66:I66)</f>
        <v>5</v>
      </c>
      <c r="J67" s="108">
        <f>SUM($H$66:J66)</f>
        <v>5</v>
      </c>
      <c r="K67" s="108">
        <f>SUM($H$66:K66)</f>
        <v>6</v>
      </c>
      <c r="L67" s="108">
        <f>SUM($H$66:L66)</f>
        <v>7</v>
      </c>
      <c r="M67" s="108">
        <f>SUM($H$66:M66)</f>
        <v>7</v>
      </c>
      <c r="N67" s="108">
        <f>SUM($H$66:N66)</f>
        <v>9</v>
      </c>
      <c r="O67" s="108">
        <f>SUM($H$66:O66)</f>
        <v>14</v>
      </c>
      <c r="P67" s="108">
        <f>SUM($H$66:P66)</f>
        <v>16</v>
      </c>
      <c r="Q67" s="108">
        <f>SUM($H$66:Q66)</f>
        <v>23</v>
      </c>
      <c r="R67" s="108">
        <f>SUM($H$66:R66)</f>
        <v>32</v>
      </c>
      <c r="S67" s="108">
        <f>SUM($H$66:S66)</f>
        <v>32</v>
      </c>
      <c r="T67" s="75">
        <f>SUM(T66)</f>
        <v>32</v>
      </c>
      <c r="V67" s="288"/>
      <c r="W67" s="273"/>
      <c r="X67" s="289"/>
      <c r="Y67" s="107" t="s">
        <v>7</v>
      </c>
      <c r="Z67" s="74">
        <f>SUM(Z66)</f>
        <v>1</v>
      </c>
      <c r="AA67" s="108">
        <f>SUM($Z$66:AA66)</f>
        <v>4</v>
      </c>
      <c r="AB67" s="108">
        <f>SUM($Z$66:AB66)</f>
        <v>6</v>
      </c>
      <c r="AC67" s="108">
        <f>SUM($Z$66:AC66)</f>
        <v>6</v>
      </c>
      <c r="AD67" s="108">
        <f>SUM($Z$66:AD66)</f>
        <v>6</v>
      </c>
      <c r="AE67" s="108">
        <f>SUM($Z$66:AE66)</f>
        <v>6</v>
      </c>
      <c r="AF67" s="108">
        <f>SUM($Z$66:AF66)</f>
        <v>6</v>
      </c>
      <c r="AG67" s="108">
        <f>SUM($Z$66:AG66)</f>
        <v>6</v>
      </c>
      <c r="AH67" s="108">
        <f>SUM($Z$66:AH66)</f>
        <v>6</v>
      </c>
      <c r="AI67" s="108">
        <f>SUM($Z$66:AI66)</f>
        <v>6</v>
      </c>
      <c r="AJ67" s="108">
        <f>SUM($Z$66:AJ66)</f>
        <v>6</v>
      </c>
      <c r="AK67" s="108">
        <f>SUM($Z$66:AK66)</f>
        <v>6</v>
      </c>
      <c r="AL67" s="75">
        <f>SUM(AL66)</f>
        <v>6</v>
      </c>
    </row>
    <row r="68" spans="4:38" s="41" customFormat="1" ht="19.5" customHeight="1">
      <c r="D68" s="288"/>
      <c r="E68" s="273"/>
      <c r="F68" s="289"/>
      <c r="G68" s="109" t="s">
        <v>114</v>
      </c>
      <c r="H68" s="14">
        <v>8</v>
      </c>
      <c r="I68" s="106">
        <v>1</v>
      </c>
      <c r="J68" s="106">
        <v>2</v>
      </c>
      <c r="K68" s="106">
        <v>7</v>
      </c>
      <c r="L68" s="106">
        <v>5</v>
      </c>
      <c r="M68" s="106">
        <v>4</v>
      </c>
      <c r="N68" s="106">
        <v>3</v>
      </c>
      <c r="O68" s="106">
        <v>5</v>
      </c>
      <c r="P68" s="106">
        <v>5</v>
      </c>
      <c r="Q68" s="106">
        <v>7</v>
      </c>
      <c r="R68" s="106">
        <v>4</v>
      </c>
      <c r="S68" s="106">
        <v>2</v>
      </c>
      <c r="T68" s="75">
        <f t="shared" si="22"/>
        <v>53</v>
      </c>
      <c r="V68" s="288"/>
      <c r="W68" s="273"/>
      <c r="X68" s="289"/>
      <c r="Y68" s="109" t="s">
        <v>114</v>
      </c>
      <c r="Z68" s="14">
        <v>5</v>
      </c>
      <c r="AA68" s="106">
        <v>2</v>
      </c>
      <c r="AB68" s="106">
        <v>0</v>
      </c>
      <c r="AC68" s="106"/>
      <c r="AD68" s="106"/>
      <c r="AE68" s="106"/>
      <c r="AF68" s="106"/>
      <c r="AG68" s="106"/>
      <c r="AH68" s="106"/>
      <c r="AI68" s="106"/>
      <c r="AJ68" s="106"/>
      <c r="AK68" s="106"/>
      <c r="AL68" s="75">
        <f t="shared" si="23"/>
        <v>7</v>
      </c>
    </row>
    <row r="69" spans="4:38" s="41" customFormat="1" ht="19.5" customHeight="1">
      <c r="D69" s="288"/>
      <c r="E69" s="273"/>
      <c r="F69" s="289"/>
      <c r="G69" s="107" t="s">
        <v>8</v>
      </c>
      <c r="H69" s="74">
        <f>SUM(H68)</f>
        <v>8</v>
      </c>
      <c r="I69" s="108">
        <f>SUM($H$68:I68)</f>
        <v>9</v>
      </c>
      <c r="J69" s="108">
        <f>SUM($H$68:J68)</f>
        <v>11</v>
      </c>
      <c r="K69" s="108">
        <f>SUM($H$68:K68)</f>
        <v>18</v>
      </c>
      <c r="L69" s="108">
        <f>SUM($H$68:L68)</f>
        <v>23</v>
      </c>
      <c r="M69" s="108">
        <f>SUM($H$68:M68)</f>
        <v>27</v>
      </c>
      <c r="N69" s="108">
        <f>SUM($H$68:N68)</f>
        <v>30</v>
      </c>
      <c r="O69" s="108">
        <f>SUM($H$68:O68)</f>
        <v>35</v>
      </c>
      <c r="P69" s="108">
        <f>SUM($H$68:P68)</f>
        <v>40</v>
      </c>
      <c r="Q69" s="108">
        <f>SUM($H$68:Q68)</f>
        <v>47</v>
      </c>
      <c r="R69" s="108">
        <f>SUM($H$68:R68)</f>
        <v>51</v>
      </c>
      <c r="S69" s="108">
        <f>SUM($H$68:S68)</f>
        <v>53</v>
      </c>
      <c r="T69" s="75">
        <f>SUM(T68)</f>
        <v>53</v>
      </c>
      <c r="V69" s="288"/>
      <c r="W69" s="273"/>
      <c r="X69" s="289"/>
      <c r="Y69" s="107" t="s">
        <v>8</v>
      </c>
      <c r="Z69" s="74">
        <f>SUM(Z68)</f>
        <v>5</v>
      </c>
      <c r="AA69" s="108">
        <f>SUM($Z$68:AA68)</f>
        <v>7</v>
      </c>
      <c r="AB69" s="108">
        <f>SUM($Z$68:AB68)</f>
        <v>7</v>
      </c>
      <c r="AC69" s="108">
        <f>SUM($Z$68:AC68)</f>
        <v>7</v>
      </c>
      <c r="AD69" s="108">
        <f>SUM($Z$68:AD68)</f>
        <v>7</v>
      </c>
      <c r="AE69" s="108">
        <f>SUM($Z$68:AE68)</f>
        <v>7</v>
      </c>
      <c r="AF69" s="108">
        <f>SUM($Z$68:AF68)</f>
        <v>7</v>
      </c>
      <c r="AG69" s="108">
        <f>SUM($Z$68:AG68)</f>
        <v>7</v>
      </c>
      <c r="AH69" s="108">
        <f>SUM($Z$68:AH68)</f>
        <v>7</v>
      </c>
      <c r="AI69" s="108">
        <f>SUM($Z$68:AI68)</f>
        <v>7</v>
      </c>
      <c r="AJ69" s="108">
        <f>SUM($Z$68:AJ68)</f>
        <v>7</v>
      </c>
      <c r="AK69" s="108">
        <f>SUM($Z$68:AK68)</f>
        <v>7</v>
      </c>
      <c r="AL69" s="75">
        <f>SUM(AL68)</f>
        <v>7</v>
      </c>
    </row>
    <row r="70" spans="4:38" s="41" customFormat="1" ht="19.5" customHeight="1">
      <c r="D70" s="288"/>
      <c r="E70" s="273"/>
      <c r="F70" s="289"/>
      <c r="G70" s="109" t="s">
        <v>115</v>
      </c>
      <c r="H70" s="14">
        <v>1</v>
      </c>
      <c r="I70" s="106">
        <v>3</v>
      </c>
      <c r="J70" s="106">
        <v>1</v>
      </c>
      <c r="K70" s="106">
        <v>2</v>
      </c>
      <c r="L70" s="106">
        <v>7</v>
      </c>
      <c r="M70" s="106">
        <v>4</v>
      </c>
      <c r="N70" s="106">
        <v>7</v>
      </c>
      <c r="O70" s="106">
        <v>6</v>
      </c>
      <c r="P70" s="106">
        <v>9</v>
      </c>
      <c r="Q70" s="106">
        <v>6</v>
      </c>
      <c r="R70" s="106">
        <v>10</v>
      </c>
      <c r="S70" s="106">
        <v>3</v>
      </c>
      <c r="T70" s="75">
        <f t="shared" si="22"/>
        <v>59</v>
      </c>
      <c r="V70" s="288"/>
      <c r="W70" s="273"/>
      <c r="X70" s="289"/>
      <c r="Y70" s="109" t="s">
        <v>115</v>
      </c>
      <c r="Z70" s="14">
        <v>9</v>
      </c>
      <c r="AA70" s="106">
        <v>9</v>
      </c>
      <c r="AB70" s="106">
        <v>2</v>
      </c>
      <c r="AC70" s="106"/>
      <c r="AD70" s="106"/>
      <c r="AE70" s="106"/>
      <c r="AF70" s="106"/>
      <c r="AG70" s="106"/>
      <c r="AH70" s="106"/>
      <c r="AI70" s="106"/>
      <c r="AJ70" s="106"/>
      <c r="AK70" s="106"/>
      <c r="AL70" s="75">
        <f t="shared" si="23"/>
        <v>20</v>
      </c>
    </row>
    <row r="71" spans="4:38" s="41" customFormat="1" ht="19.5" customHeight="1" thickBot="1">
      <c r="D71" s="290"/>
      <c r="E71" s="291"/>
      <c r="F71" s="292"/>
      <c r="G71" s="110" t="s">
        <v>9</v>
      </c>
      <c r="H71" s="111">
        <f>SUM(H70)</f>
        <v>1</v>
      </c>
      <c r="I71" s="112">
        <f>SUM($H$70:I70)</f>
        <v>4</v>
      </c>
      <c r="J71" s="112">
        <f>SUM($H$70:J70)</f>
        <v>5</v>
      </c>
      <c r="K71" s="112">
        <f>SUM($H$70:K70)</f>
        <v>7</v>
      </c>
      <c r="L71" s="112">
        <f>SUM($H$70:L70)</f>
        <v>14</v>
      </c>
      <c r="M71" s="112">
        <f>SUM($H$70:M70)</f>
        <v>18</v>
      </c>
      <c r="N71" s="112">
        <f>SUM($H$70:N70)</f>
        <v>25</v>
      </c>
      <c r="O71" s="112">
        <f>SUM($H$70:O70)</f>
        <v>31</v>
      </c>
      <c r="P71" s="112">
        <f>SUM($H$70:P70)</f>
        <v>40</v>
      </c>
      <c r="Q71" s="112">
        <f>SUM($H$70:Q70)</f>
        <v>46</v>
      </c>
      <c r="R71" s="112">
        <f>SUM($H$70:R70)</f>
        <v>56</v>
      </c>
      <c r="S71" s="112">
        <f>SUM($H$70:S70)</f>
        <v>59</v>
      </c>
      <c r="T71" s="113">
        <f>SUM(T70)</f>
        <v>59</v>
      </c>
      <c r="V71" s="290"/>
      <c r="W71" s="291"/>
      <c r="X71" s="292"/>
      <c r="Y71" s="110" t="s">
        <v>9</v>
      </c>
      <c r="Z71" s="111">
        <f>SUM(Z70)</f>
        <v>9</v>
      </c>
      <c r="AA71" s="112">
        <f>SUM($Z$70:AA70)</f>
        <v>18</v>
      </c>
      <c r="AB71" s="112">
        <f>SUM($Z$70:AB70)</f>
        <v>20</v>
      </c>
      <c r="AC71" s="112">
        <f>SUM($Z$70:AC70)</f>
        <v>20</v>
      </c>
      <c r="AD71" s="112">
        <f>SUM($Z$70:AD70)</f>
        <v>20</v>
      </c>
      <c r="AE71" s="112">
        <f>SUM($Z$70:AE70)</f>
        <v>20</v>
      </c>
      <c r="AF71" s="112">
        <f>SUM($Z$70:AF70)</f>
        <v>20</v>
      </c>
      <c r="AG71" s="112">
        <f>SUM($Z$70:AG70)</f>
        <v>20</v>
      </c>
      <c r="AH71" s="112">
        <f>SUM($Z$70:AH70)</f>
        <v>20</v>
      </c>
      <c r="AI71" s="112">
        <f>SUM($Z$70:AI70)</f>
        <v>20</v>
      </c>
      <c r="AJ71" s="112">
        <f>SUM($Z$70:AJ70)</f>
        <v>20</v>
      </c>
      <c r="AK71" s="112">
        <f>SUM($Z$70:AK70)</f>
        <v>20</v>
      </c>
      <c r="AL71" s="113">
        <f>SUM(AL70)</f>
        <v>20</v>
      </c>
    </row>
    <row r="72" spans="4:7" s="41" customFormat="1" ht="25.5" customHeight="1" thickBot="1" thickTop="1">
      <c r="D72" s="61"/>
      <c r="G72" s="114"/>
    </row>
    <row r="73" spans="22:38" s="41" customFormat="1" ht="25.5" customHeight="1" thickBot="1" thickTop="1">
      <c r="V73" s="280" t="s">
        <v>10</v>
      </c>
      <c r="W73" s="281"/>
      <c r="X73" s="271"/>
      <c r="Y73" s="115" t="s">
        <v>83</v>
      </c>
      <c r="Z73" s="66">
        <v>38078</v>
      </c>
      <c r="AA73" s="66">
        <v>38108</v>
      </c>
      <c r="AB73" s="66">
        <v>38139</v>
      </c>
      <c r="AC73" s="66">
        <v>38169</v>
      </c>
      <c r="AD73" s="66">
        <v>38200</v>
      </c>
      <c r="AE73" s="66">
        <v>38231</v>
      </c>
      <c r="AF73" s="66">
        <v>38261</v>
      </c>
      <c r="AG73" s="66">
        <v>38292</v>
      </c>
      <c r="AH73" s="66">
        <v>38322</v>
      </c>
      <c r="AI73" s="66">
        <v>38353</v>
      </c>
      <c r="AJ73" s="66">
        <v>38384</v>
      </c>
      <c r="AK73" s="66">
        <v>38412</v>
      </c>
      <c r="AL73" s="67" t="s">
        <v>116</v>
      </c>
    </row>
    <row r="74" spans="22:38" s="41" customFormat="1" ht="25.5" customHeight="1" thickTop="1">
      <c r="V74" s="272"/>
      <c r="W74" s="273"/>
      <c r="X74" s="274"/>
      <c r="Y74" s="116" t="s">
        <v>186</v>
      </c>
      <c r="Z74" s="14"/>
      <c r="AA74" s="106"/>
      <c r="AB74" s="106"/>
      <c r="AC74" s="106"/>
      <c r="AD74" s="106"/>
      <c r="AE74" s="106"/>
      <c r="AF74" s="106"/>
      <c r="AG74" s="106"/>
      <c r="AH74" s="106"/>
      <c r="AI74" s="106"/>
      <c r="AJ74" s="106"/>
      <c r="AK74" s="106"/>
      <c r="AL74" s="72">
        <f>SUM(Z74:AK74)</f>
        <v>0</v>
      </c>
    </row>
    <row r="75" spans="22:38" s="41" customFormat="1" ht="25.5" customHeight="1">
      <c r="V75" s="272"/>
      <c r="W75" s="273"/>
      <c r="X75" s="274"/>
      <c r="Y75" s="117" t="s">
        <v>11</v>
      </c>
      <c r="Z75" s="74">
        <f>SUM(Z74)</f>
        <v>0</v>
      </c>
      <c r="AA75" s="108">
        <f>SUM($Z$74:AA74)</f>
        <v>0</v>
      </c>
      <c r="AB75" s="108">
        <f>SUM($Z$74:AB74)</f>
        <v>0</v>
      </c>
      <c r="AC75" s="108">
        <f>SUM($Z$74:AC74)</f>
        <v>0</v>
      </c>
      <c r="AD75" s="108">
        <f>SUM($Z$74:AD74)</f>
        <v>0</v>
      </c>
      <c r="AE75" s="108">
        <f>SUM($Z$74:AE74)</f>
        <v>0</v>
      </c>
      <c r="AF75" s="108">
        <f>SUM($Z$74:AF74)</f>
        <v>0</v>
      </c>
      <c r="AG75" s="108">
        <f>SUM($Z$74:AG74)</f>
        <v>0</v>
      </c>
      <c r="AH75" s="108">
        <f>SUM($Z$74:AH74)</f>
        <v>0</v>
      </c>
      <c r="AI75" s="108">
        <f>SUM($Z$74:AI74)</f>
        <v>0</v>
      </c>
      <c r="AJ75" s="108">
        <f>SUM($Z$74:AJ74)</f>
        <v>0</v>
      </c>
      <c r="AK75" s="108">
        <f>SUM($Z$74:AK74)</f>
        <v>0</v>
      </c>
      <c r="AL75" s="75">
        <f>SUM(AL74)</f>
        <v>0</v>
      </c>
    </row>
    <row r="76" spans="22:38" s="41" customFormat="1" ht="25.5" customHeight="1">
      <c r="V76" s="272"/>
      <c r="W76" s="273"/>
      <c r="X76" s="274"/>
      <c r="Y76" s="118" t="s">
        <v>81</v>
      </c>
      <c r="Z76" s="14">
        <v>0</v>
      </c>
      <c r="AA76" s="106">
        <v>7</v>
      </c>
      <c r="AB76" s="106"/>
      <c r="AC76" s="106"/>
      <c r="AD76" s="106"/>
      <c r="AE76" s="106"/>
      <c r="AF76" s="106"/>
      <c r="AG76" s="106"/>
      <c r="AH76" s="106"/>
      <c r="AI76" s="106"/>
      <c r="AJ76" s="106"/>
      <c r="AK76" s="106"/>
      <c r="AL76" s="75">
        <f>SUM(Z76:AK76)</f>
        <v>7</v>
      </c>
    </row>
    <row r="77" spans="22:38" s="41" customFormat="1" ht="25.5" customHeight="1">
      <c r="V77" s="272"/>
      <c r="W77" s="273"/>
      <c r="X77" s="274"/>
      <c r="Y77" s="117" t="s">
        <v>12</v>
      </c>
      <c r="Z77" s="74">
        <f>SUM(Z76)</f>
        <v>0</v>
      </c>
      <c r="AA77" s="108">
        <f>SUM($Z$76:AA76)</f>
        <v>7</v>
      </c>
      <c r="AB77" s="108">
        <f>SUM($Z$76:AB76)</f>
        <v>7</v>
      </c>
      <c r="AC77" s="108">
        <f>SUM($Z$76:AC76)</f>
        <v>7</v>
      </c>
      <c r="AD77" s="108">
        <f>SUM($Z$76:AD76)</f>
        <v>7</v>
      </c>
      <c r="AE77" s="108">
        <f>SUM($Z$76:AE76)</f>
        <v>7</v>
      </c>
      <c r="AF77" s="108">
        <f>SUM($Z$76:AF76)</f>
        <v>7</v>
      </c>
      <c r="AG77" s="108">
        <f>SUM($Z$76:AG76)</f>
        <v>7</v>
      </c>
      <c r="AH77" s="108">
        <f>SUM($Z$76:AH76)</f>
        <v>7</v>
      </c>
      <c r="AI77" s="108">
        <f>SUM($Z$76:AI76)</f>
        <v>7</v>
      </c>
      <c r="AJ77" s="108">
        <f>SUM($Z$76:AJ76)</f>
        <v>7</v>
      </c>
      <c r="AK77" s="108">
        <f>SUM($Z$76:AK76)</f>
        <v>7</v>
      </c>
      <c r="AL77" s="75">
        <f>SUM(AL76)</f>
        <v>7</v>
      </c>
    </row>
    <row r="78" spans="22:38" s="41" customFormat="1" ht="25.5" customHeight="1" thickBot="1">
      <c r="V78" s="282"/>
      <c r="W78" s="283"/>
      <c r="X78" s="284"/>
      <c r="Y78" s="119" t="s">
        <v>82</v>
      </c>
      <c r="Z78" s="120">
        <v>0</v>
      </c>
      <c r="AA78" s="120"/>
      <c r="AB78" s="120"/>
      <c r="AC78" s="120"/>
      <c r="AD78" s="120"/>
      <c r="AE78" s="120"/>
      <c r="AF78" s="120"/>
      <c r="AG78" s="120"/>
      <c r="AH78" s="120"/>
      <c r="AI78" s="120"/>
      <c r="AJ78" s="120"/>
      <c r="AK78" s="120"/>
      <c r="AL78" s="121">
        <f>SUM(H79:S79)</f>
        <v>0</v>
      </c>
    </row>
    <row r="79" s="41" customFormat="1" ht="25.5" customHeight="1"/>
    <row r="80" s="41" customFormat="1" ht="25.5" customHeight="1"/>
    <row r="81" spans="3:5" ht="15">
      <c r="C81" s="41"/>
      <c r="E81" s="41"/>
    </row>
    <row r="82" spans="3:5" ht="15">
      <c r="C82" s="41"/>
      <c r="E82" s="41"/>
    </row>
    <row r="83" spans="3:5" ht="15">
      <c r="C83" s="41"/>
      <c r="E83" s="41"/>
    </row>
    <row r="84" spans="3:5" ht="15">
      <c r="C84" s="41"/>
      <c r="E84" s="41"/>
    </row>
    <row r="85" spans="3:5" ht="15">
      <c r="C85" s="41"/>
      <c r="E85" s="41"/>
    </row>
    <row r="86" spans="3:5" ht="15">
      <c r="C86" s="41"/>
      <c r="E86" s="41"/>
    </row>
    <row r="87" spans="3:5" ht="15">
      <c r="C87" s="41"/>
      <c r="E87" s="41"/>
    </row>
    <row r="88" spans="3:5" ht="15">
      <c r="C88" s="41"/>
      <c r="E88" s="41"/>
    </row>
    <row r="89" spans="3:5" ht="15">
      <c r="C89" s="41"/>
      <c r="E89" s="41"/>
    </row>
  </sheetData>
  <mergeCells count="26">
    <mergeCell ref="E7:H7"/>
    <mergeCell ref="A2:H2"/>
    <mergeCell ref="A4:H4"/>
    <mergeCell ref="B11:B16"/>
    <mergeCell ref="A11:A16"/>
    <mergeCell ref="G28:T28"/>
    <mergeCell ref="D40:F45"/>
    <mergeCell ref="H31:T31"/>
    <mergeCell ref="H32:T32"/>
    <mergeCell ref="D49:F57"/>
    <mergeCell ref="D59:F71"/>
    <mergeCell ref="D46:F48"/>
    <mergeCell ref="D31:F31"/>
    <mergeCell ref="D32:F32"/>
    <mergeCell ref="D33:F35"/>
    <mergeCell ref="D36:F38"/>
    <mergeCell ref="V73:X78"/>
    <mergeCell ref="V59:X71"/>
    <mergeCell ref="Y28:AL28"/>
    <mergeCell ref="V40:X45"/>
    <mergeCell ref="V49:X57"/>
    <mergeCell ref="V46:X48"/>
    <mergeCell ref="V33:X35"/>
    <mergeCell ref="V36:X38"/>
    <mergeCell ref="V31:X31"/>
    <mergeCell ref="V32:X32"/>
  </mergeCells>
  <printOptions/>
  <pageMargins left="0.73" right="0.4724409448818898" top="0.7" bottom="0.75" header="0.5118110236220472" footer="0.5118110236220472"/>
  <pageSetup fitToHeight="1" fitToWidth="1" horizontalDpi="600" verticalDpi="600" orientation="portrait" paperSize="9" scale="44" r:id="rId2"/>
  <headerFooter alignWithMargins="0">
    <oddFooter>&amp;L&amp;"Arial,Italic"&amp;8Produced by SCD12 MIU&amp;R&amp;"Arial,Italic"&amp;8Page 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AM78"/>
  <sheetViews>
    <sheetView zoomScale="75" zoomScaleNormal="75" workbookViewId="0" topLeftCell="A1">
      <selection activeCell="A1" sqref="A1"/>
    </sheetView>
  </sheetViews>
  <sheetFormatPr defaultColWidth="9.140625" defaultRowHeight="12.75"/>
  <cols>
    <col min="1" max="1" width="18.7109375" style="12" customWidth="1"/>
    <col min="2" max="2" width="22.421875" style="12" customWidth="1"/>
    <col min="3" max="3" width="32.421875" style="12" customWidth="1"/>
    <col min="4" max="4" width="17.00390625" style="61" customWidth="1"/>
    <col min="5" max="6" width="13.140625" style="12" customWidth="1"/>
    <col min="7" max="7" width="59.7109375" style="12" customWidth="1"/>
    <col min="8" max="8" width="14.7109375" style="12" customWidth="1"/>
    <col min="9" max="9" width="16.8515625" style="127" customWidth="1"/>
    <col min="10" max="10" width="36.7109375" style="127" bestFit="1" customWidth="1"/>
    <col min="11" max="11" width="39.00390625" style="127" bestFit="1" customWidth="1"/>
    <col min="12" max="18" width="9.28125" style="127" bestFit="1" customWidth="1"/>
    <col min="19" max="23" width="9.28125" style="12" bestFit="1" customWidth="1"/>
    <col min="24" max="25" width="9.140625" style="12" customWidth="1"/>
    <col min="26" max="26" width="39.00390625" style="12" customWidth="1"/>
    <col min="27" max="16384" width="9.140625" style="12" customWidth="1"/>
  </cols>
  <sheetData>
    <row r="2" spans="1:18" ht="18">
      <c r="A2" s="306" t="s">
        <v>43</v>
      </c>
      <c r="B2" s="306"/>
      <c r="C2" s="306"/>
      <c r="D2" s="306"/>
      <c r="E2" s="306"/>
      <c r="F2" s="306"/>
      <c r="G2" s="306"/>
      <c r="H2" s="306"/>
      <c r="I2" s="54"/>
      <c r="J2" s="54"/>
      <c r="K2" s="54"/>
      <c r="L2" s="12"/>
      <c r="M2" s="12"/>
      <c r="N2" s="12"/>
      <c r="O2" s="12"/>
      <c r="P2" s="12"/>
      <c r="Q2" s="12"/>
      <c r="R2" s="12"/>
    </row>
    <row r="3" spans="4:18" ht="19.5" customHeight="1">
      <c r="D3" s="12"/>
      <c r="F3" s="13"/>
      <c r="G3" s="122"/>
      <c r="H3" s="13"/>
      <c r="I3" s="12"/>
      <c r="J3" s="12"/>
      <c r="K3" s="12"/>
      <c r="L3" s="12"/>
      <c r="M3" s="12"/>
      <c r="N3" s="12"/>
      <c r="O3" s="12"/>
      <c r="P3" s="12"/>
      <c r="Q3" s="12"/>
      <c r="R3" s="12"/>
    </row>
    <row r="4" spans="1:18" ht="15">
      <c r="A4" s="307" t="s">
        <v>83</v>
      </c>
      <c r="B4" s="307"/>
      <c r="C4" s="307"/>
      <c r="D4" s="307"/>
      <c r="E4" s="307"/>
      <c r="F4" s="307"/>
      <c r="G4" s="307"/>
      <c r="H4" s="307"/>
      <c r="I4" s="12"/>
      <c r="J4" s="12"/>
      <c r="K4" s="12"/>
      <c r="L4" s="12"/>
      <c r="M4" s="12"/>
      <c r="N4" s="12"/>
      <c r="O4" s="12"/>
      <c r="P4" s="12"/>
      <c r="Q4" s="12"/>
      <c r="R4" s="12"/>
    </row>
    <row r="5" spans="9:18" ht="15">
      <c r="I5" s="12"/>
      <c r="J5" s="12"/>
      <c r="K5" s="12"/>
      <c r="L5" s="12"/>
      <c r="M5" s="12"/>
      <c r="N5" s="12"/>
      <c r="O5" s="12"/>
      <c r="P5" s="12"/>
      <c r="Q5" s="12"/>
      <c r="R5" s="12"/>
    </row>
    <row r="6" spans="9:18" ht="15">
      <c r="I6" s="12"/>
      <c r="J6" s="12"/>
      <c r="K6" s="12"/>
      <c r="L6" s="12"/>
      <c r="M6" s="12"/>
      <c r="N6" s="12"/>
      <c r="O6" s="12"/>
      <c r="P6" s="12"/>
      <c r="Q6" s="12"/>
      <c r="R6" s="12"/>
    </row>
    <row r="7" spans="1:18" ht="45.75" thickBot="1">
      <c r="A7" s="16" t="s">
        <v>58</v>
      </c>
      <c r="B7" s="17" t="s">
        <v>74</v>
      </c>
      <c r="C7" s="17" t="s">
        <v>59</v>
      </c>
      <c r="D7" s="18" t="s">
        <v>35</v>
      </c>
      <c r="E7" s="18" t="str">
        <f>'Gun Enabled '!E6</f>
        <v>April to June
2003/04</v>
      </c>
      <c r="F7" s="19" t="str">
        <f>'Gun Enabled '!F6</f>
        <v>April to June 2004/05</v>
      </c>
      <c r="G7" s="18" t="s">
        <v>73</v>
      </c>
      <c r="H7" s="20" t="s">
        <v>79</v>
      </c>
      <c r="I7" s="12"/>
      <c r="J7" s="12"/>
      <c r="K7" s="12"/>
      <c r="L7" s="12"/>
      <c r="M7" s="12"/>
      <c r="N7" s="12"/>
      <c r="O7" s="12"/>
      <c r="P7" s="12"/>
      <c r="Q7" s="12"/>
      <c r="R7" s="12"/>
    </row>
    <row r="8" spans="1:18" ht="99.75" customHeight="1" thickTop="1">
      <c r="A8" s="22" t="s">
        <v>55</v>
      </c>
      <c r="B8" s="123" t="s">
        <v>78</v>
      </c>
      <c r="C8" s="25" t="s">
        <v>29</v>
      </c>
      <c r="D8" s="25" t="s">
        <v>40</v>
      </c>
      <c r="E8" s="303" t="s">
        <v>209</v>
      </c>
      <c r="F8" s="304"/>
      <c r="G8" s="304"/>
      <c r="H8" s="305"/>
      <c r="I8" s="12"/>
      <c r="J8" s="12"/>
      <c r="K8" s="12"/>
      <c r="L8" s="12"/>
      <c r="M8" s="12"/>
      <c r="N8" s="12"/>
      <c r="O8" s="12"/>
      <c r="P8" s="12"/>
      <c r="Q8" s="12"/>
      <c r="R8" s="12"/>
    </row>
    <row r="9" spans="1:18" ht="99.75" customHeight="1">
      <c r="A9" s="27" t="s">
        <v>56</v>
      </c>
      <c r="B9" s="28" t="s">
        <v>84</v>
      </c>
      <c r="C9" s="28" t="s">
        <v>81</v>
      </c>
      <c r="D9" s="29" t="s">
        <v>44</v>
      </c>
      <c r="E9" s="36" t="s">
        <v>104</v>
      </c>
      <c r="F9" s="40">
        <v>7</v>
      </c>
      <c r="G9" s="124" t="s">
        <v>157</v>
      </c>
      <c r="H9" s="33" t="s">
        <v>178</v>
      </c>
      <c r="I9" s="12"/>
      <c r="J9" s="12"/>
      <c r="K9" s="12"/>
      <c r="L9" s="12"/>
      <c r="M9" s="12"/>
      <c r="N9" s="12"/>
      <c r="O9" s="12"/>
      <c r="P9" s="12"/>
      <c r="Q9" s="12"/>
      <c r="R9" s="12"/>
    </row>
    <row r="10" spans="1:18" ht="99.75" customHeight="1">
      <c r="A10" s="125" t="s">
        <v>57</v>
      </c>
      <c r="B10" s="46" t="s">
        <v>80</v>
      </c>
      <c r="C10" s="96" t="s">
        <v>82</v>
      </c>
      <c r="D10" s="264" t="s">
        <v>177</v>
      </c>
      <c r="E10" s="322" t="s">
        <v>187</v>
      </c>
      <c r="F10" s="323"/>
      <c r="G10" s="323"/>
      <c r="H10" s="324"/>
      <c r="I10" s="12"/>
      <c r="J10" s="12"/>
      <c r="K10" s="12"/>
      <c r="L10" s="12"/>
      <c r="M10" s="12"/>
      <c r="N10" s="12"/>
      <c r="O10" s="12"/>
      <c r="P10" s="12"/>
      <c r="Q10" s="12"/>
      <c r="R10" s="12"/>
    </row>
    <row r="11" ht="19.5" customHeight="1"/>
    <row r="12" spans="1:10" ht="18">
      <c r="A12" s="306" t="s">
        <v>45</v>
      </c>
      <c r="B12" s="306"/>
      <c r="C12" s="306"/>
      <c r="D12" s="306"/>
      <c r="E12" s="306"/>
      <c r="F12" s="306"/>
      <c r="G12" s="306"/>
      <c r="H12" s="306"/>
      <c r="J12" s="128"/>
    </row>
    <row r="13" spans="3:10" ht="15">
      <c r="C13" s="13"/>
      <c r="D13" s="14"/>
      <c r="E13" s="13"/>
      <c r="F13" s="13"/>
      <c r="G13" s="13"/>
      <c r="J13" s="128"/>
    </row>
    <row r="14" spans="1:10" ht="15">
      <c r="A14" s="307" t="s">
        <v>46</v>
      </c>
      <c r="B14" s="307"/>
      <c r="C14" s="307"/>
      <c r="D14" s="307"/>
      <c r="E14" s="307"/>
      <c r="F14" s="307"/>
      <c r="G14" s="307"/>
      <c r="H14" s="307"/>
      <c r="J14" s="128"/>
    </row>
    <row r="15" spans="3:10" ht="15">
      <c r="C15" s="13"/>
      <c r="D15" s="14"/>
      <c r="E15" s="13"/>
      <c r="F15" s="13"/>
      <c r="G15" s="13"/>
      <c r="J15" s="128"/>
    </row>
    <row r="16" spans="1:10" ht="45.75" thickBot="1">
      <c r="A16" s="16" t="s">
        <v>58</v>
      </c>
      <c r="B16" s="17" t="s">
        <v>74</v>
      </c>
      <c r="C16" s="17" t="s">
        <v>59</v>
      </c>
      <c r="D16" s="18" t="s">
        <v>35</v>
      </c>
      <c r="E16" s="18" t="str">
        <f>'Gun Enabled '!E6</f>
        <v>April to June
2003/04</v>
      </c>
      <c r="F16" s="18" t="str">
        <f>'Gun Enabled '!F6</f>
        <v>April to June 2004/05</v>
      </c>
      <c r="G16" s="18" t="s">
        <v>73</v>
      </c>
      <c r="H16" s="20" t="s">
        <v>79</v>
      </c>
      <c r="J16" s="128"/>
    </row>
    <row r="17" spans="1:10" ht="99.75" customHeight="1" thickTop="1">
      <c r="A17" s="22" t="s">
        <v>55</v>
      </c>
      <c r="B17" s="129" t="s">
        <v>78</v>
      </c>
      <c r="C17" s="69" t="s">
        <v>171</v>
      </c>
      <c r="D17" s="130" t="s">
        <v>40</v>
      </c>
      <c r="E17" s="303" t="s">
        <v>209</v>
      </c>
      <c r="F17" s="304"/>
      <c r="G17" s="304"/>
      <c r="H17" s="305"/>
      <c r="J17" s="128"/>
    </row>
    <row r="18" spans="1:10" ht="150" customHeight="1">
      <c r="A18" s="28" t="s">
        <v>56</v>
      </c>
      <c r="B18" s="28" t="s">
        <v>89</v>
      </c>
      <c r="C18" s="28" t="s">
        <v>87</v>
      </c>
      <c r="D18" s="29" t="s">
        <v>62</v>
      </c>
      <c r="E18" s="36" t="s">
        <v>104</v>
      </c>
      <c r="F18" s="40">
        <v>16</v>
      </c>
      <c r="G18" s="124" t="s">
        <v>188</v>
      </c>
      <c r="H18" s="33" t="s">
        <v>178</v>
      </c>
      <c r="I18" s="131"/>
      <c r="J18" s="128"/>
    </row>
    <row r="19" spans="1:10" ht="150" customHeight="1">
      <c r="A19" s="34" t="s">
        <v>57</v>
      </c>
      <c r="B19" s="46" t="s">
        <v>86</v>
      </c>
      <c r="C19" s="96" t="s">
        <v>137</v>
      </c>
      <c r="D19" s="126" t="s">
        <v>64</v>
      </c>
      <c r="E19" s="39" t="s">
        <v>88</v>
      </c>
      <c r="F19" s="132">
        <v>1045</v>
      </c>
      <c r="G19" s="32" t="s">
        <v>189</v>
      </c>
      <c r="H19" s="33" t="s">
        <v>179</v>
      </c>
      <c r="I19" s="133"/>
      <c r="J19" s="128"/>
    </row>
    <row r="20" spans="1:10" ht="19.5" customHeight="1">
      <c r="A20" s="52"/>
      <c r="B20" s="53"/>
      <c r="C20" s="14"/>
      <c r="D20" s="14"/>
      <c r="E20" s="106"/>
      <c r="F20" s="134"/>
      <c r="G20" s="88"/>
      <c r="H20" s="55"/>
      <c r="J20" s="128"/>
    </row>
    <row r="21" spans="1:10" ht="18">
      <c r="A21" s="306" t="s">
        <v>47</v>
      </c>
      <c r="B21" s="306"/>
      <c r="C21" s="306"/>
      <c r="D21" s="306"/>
      <c r="E21" s="306"/>
      <c r="F21" s="306"/>
      <c r="G21" s="306"/>
      <c r="H21" s="306"/>
      <c r="J21" s="128"/>
    </row>
    <row r="22" spans="4:10" ht="15">
      <c r="D22" s="12"/>
      <c r="F22" s="13"/>
      <c r="G22" s="122"/>
      <c r="H22" s="13"/>
      <c r="J22" s="128"/>
    </row>
    <row r="23" spans="1:10" ht="15">
      <c r="A23" s="307" t="s">
        <v>146</v>
      </c>
      <c r="B23" s="307"/>
      <c r="C23" s="307"/>
      <c r="D23" s="307"/>
      <c r="E23" s="307"/>
      <c r="F23" s="307"/>
      <c r="G23" s="307"/>
      <c r="H23" s="307"/>
      <c r="J23" s="128"/>
    </row>
    <row r="24" ht="15">
      <c r="J24" s="128"/>
    </row>
    <row r="25" ht="15">
      <c r="J25" s="128"/>
    </row>
    <row r="26" spans="1:10" ht="45.75" thickBot="1">
      <c r="A26" s="16" t="s">
        <v>58</v>
      </c>
      <c r="B26" s="17" t="s">
        <v>74</v>
      </c>
      <c r="C26" s="17" t="s">
        <v>59</v>
      </c>
      <c r="D26" s="18" t="s">
        <v>35</v>
      </c>
      <c r="E26" s="18" t="str">
        <f>'Gun Enabled '!E6</f>
        <v>April to June
2003/04</v>
      </c>
      <c r="F26" s="18" t="str">
        <f>'Gun Enabled '!F6</f>
        <v>April to June 2004/05</v>
      </c>
      <c r="G26" s="18" t="s">
        <v>73</v>
      </c>
      <c r="H26" s="20" t="s">
        <v>79</v>
      </c>
      <c r="J26" s="128"/>
    </row>
    <row r="27" spans="1:10" ht="99.75" customHeight="1" thickTop="1">
      <c r="A27" s="47" t="s">
        <v>56</v>
      </c>
      <c r="B27" s="135" t="s">
        <v>89</v>
      </c>
      <c r="C27" s="136" t="s">
        <v>158</v>
      </c>
      <c r="D27" s="137" t="s">
        <v>90</v>
      </c>
      <c r="E27" s="25" t="s">
        <v>104</v>
      </c>
      <c r="F27" s="138">
        <v>13</v>
      </c>
      <c r="G27" s="139" t="s">
        <v>190</v>
      </c>
      <c r="H27" s="33" t="s">
        <v>178</v>
      </c>
      <c r="I27" s="140"/>
      <c r="J27" s="140"/>
    </row>
    <row r="28" spans="1:10" ht="99.75" customHeight="1">
      <c r="A28" s="27" t="s">
        <v>56</v>
      </c>
      <c r="B28" s="28" t="s">
        <v>89</v>
      </c>
      <c r="C28" s="28" t="s">
        <v>162</v>
      </c>
      <c r="D28" s="29" t="s">
        <v>91</v>
      </c>
      <c r="E28" s="141">
        <v>0.31</v>
      </c>
      <c r="F28" s="142">
        <v>0.41</v>
      </c>
      <c r="G28" s="139" t="s">
        <v>161</v>
      </c>
      <c r="H28" s="33" t="s">
        <v>178</v>
      </c>
      <c r="I28" s="140"/>
      <c r="J28" s="143"/>
    </row>
    <row r="29" spans="1:10" ht="150" customHeight="1">
      <c r="A29" s="47" t="s">
        <v>56</v>
      </c>
      <c r="B29" s="28" t="s">
        <v>89</v>
      </c>
      <c r="C29" s="28" t="s">
        <v>175</v>
      </c>
      <c r="D29" s="29" t="s">
        <v>52</v>
      </c>
      <c r="E29" s="141">
        <v>0</v>
      </c>
      <c r="F29" s="142">
        <v>0.33</v>
      </c>
      <c r="G29" s="139" t="s">
        <v>176</v>
      </c>
      <c r="H29" s="33" t="s">
        <v>180</v>
      </c>
      <c r="I29" s="140"/>
      <c r="J29" s="140"/>
    </row>
    <row r="30" spans="3:10" ht="15">
      <c r="C30" s="127"/>
      <c r="D30" s="127"/>
      <c r="E30" s="127"/>
      <c r="F30" s="127"/>
      <c r="G30" s="127"/>
      <c r="H30" s="55"/>
      <c r="J30" s="128"/>
    </row>
    <row r="41" spans="1:18" ht="15.75">
      <c r="A41" s="58"/>
      <c r="B41" s="127"/>
      <c r="C41" s="127"/>
      <c r="D41" s="127"/>
      <c r="E41" s="127"/>
      <c r="F41" s="127"/>
      <c r="G41" s="127"/>
      <c r="H41" s="127"/>
      <c r="K41" s="12"/>
      <c r="L41" s="12"/>
      <c r="M41" s="12"/>
      <c r="N41" s="12"/>
      <c r="O41" s="12"/>
      <c r="P41" s="12"/>
      <c r="Q41" s="12"/>
      <c r="R41" s="12"/>
    </row>
    <row r="42" spans="1:39" ht="15.75">
      <c r="A42" s="59"/>
      <c r="B42" s="127"/>
      <c r="C42" s="127"/>
      <c r="D42" s="127"/>
      <c r="E42" s="127"/>
      <c r="F42" s="152"/>
      <c r="G42" s="127"/>
      <c r="H42" s="127"/>
      <c r="K42" s="293" t="s">
        <v>124</v>
      </c>
      <c r="L42" s="293"/>
      <c r="M42" s="293"/>
      <c r="N42" s="293"/>
      <c r="O42" s="293"/>
      <c r="P42" s="293"/>
      <c r="Q42" s="293"/>
      <c r="R42" s="293"/>
      <c r="S42" s="293"/>
      <c r="T42" s="293"/>
      <c r="U42" s="293"/>
      <c r="V42" s="293"/>
      <c r="W42" s="293"/>
      <c r="X42" s="293"/>
      <c r="Z42" s="293" t="s">
        <v>127</v>
      </c>
      <c r="AA42" s="293"/>
      <c r="AB42" s="293"/>
      <c r="AC42" s="293"/>
      <c r="AD42" s="293"/>
      <c r="AE42" s="293"/>
      <c r="AF42" s="293"/>
      <c r="AG42" s="293"/>
      <c r="AH42" s="293"/>
      <c r="AI42" s="293"/>
      <c r="AJ42" s="293"/>
      <c r="AK42" s="293"/>
      <c r="AL42" s="293"/>
      <c r="AM42" s="293"/>
    </row>
    <row r="43" spans="1:33" ht="15.75" thickBot="1">
      <c r="A43" s="127"/>
      <c r="B43" s="127"/>
      <c r="C43" s="127"/>
      <c r="D43" s="127"/>
      <c r="E43" s="127"/>
      <c r="F43" s="127"/>
      <c r="G43" s="127"/>
      <c r="H43" s="127"/>
      <c r="Z43" s="127"/>
      <c r="AA43" s="127"/>
      <c r="AB43" s="127"/>
      <c r="AC43" s="127"/>
      <c r="AD43" s="127"/>
      <c r="AE43" s="127"/>
      <c r="AF43" s="127"/>
      <c r="AG43" s="127"/>
    </row>
    <row r="44" spans="1:39" ht="16.5" thickBot="1" thickTop="1">
      <c r="A44" s="127"/>
      <c r="B44" s="127"/>
      <c r="C44" s="127"/>
      <c r="D44" s="127"/>
      <c r="E44" s="127"/>
      <c r="F44" s="127"/>
      <c r="G44" s="127"/>
      <c r="H44" s="127"/>
      <c r="K44" s="153"/>
      <c r="L44" s="154">
        <v>37712</v>
      </c>
      <c r="M44" s="154">
        <v>37742</v>
      </c>
      <c r="N44" s="154">
        <v>37773</v>
      </c>
      <c r="O44" s="154">
        <v>37803</v>
      </c>
      <c r="P44" s="154">
        <v>37834</v>
      </c>
      <c r="Q44" s="154">
        <v>37865</v>
      </c>
      <c r="R44" s="154">
        <v>37895</v>
      </c>
      <c r="S44" s="154">
        <v>37926</v>
      </c>
      <c r="T44" s="154">
        <v>37956</v>
      </c>
      <c r="U44" s="154">
        <v>37987</v>
      </c>
      <c r="V44" s="154">
        <v>38018</v>
      </c>
      <c r="W44" s="154">
        <v>38047</v>
      </c>
      <c r="X44" s="155" t="s">
        <v>116</v>
      </c>
      <c r="Z44" s="153"/>
      <c r="AA44" s="154">
        <v>38078</v>
      </c>
      <c r="AB44" s="154">
        <v>38108</v>
      </c>
      <c r="AC44" s="154">
        <v>38139</v>
      </c>
      <c r="AD44" s="154">
        <v>38169</v>
      </c>
      <c r="AE44" s="154">
        <v>38200</v>
      </c>
      <c r="AF44" s="154">
        <v>38231</v>
      </c>
      <c r="AG44" s="154">
        <v>38261</v>
      </c>
      <c r="AH44" s="154">
        <v>38292</v>
      </c>
      <c r="AI44" s="154">
        <v>38322</v>
      </c>
      <c r="AJ44" s="154">
        <v>38353</v>
      </c>
      <c r="AK44" s="154">
        <v>38384</v>
      </c>
      <c r="AL44" s="154">
        <v>38412</v>
      </c>
      <c r="AM44" s="155" t="s">
        <v>116</v>
      </c>
    </row>
    <row r="45" spans="1:39" ht="45.75" thickTop="1">
      <c r="A45" s="127"/>
      <c r="B45" s="127"/>
      <c r="C45" s="127"/>
      <c r="D45" s="127"/>
      <c r="E45" s="127"/>
      <c r="F45" s="127"/>
      <c r="G45" s="127"/>
      <c r="H45" s="127"/>
      <c r="J45" s="319" t="s">
        <v>13</v>
      </c>
      <c r="K45" s="156" t="s">
        <v>85</v>
      </c>
      <c r="L45" s="157"/>
      <c r="M45" s="157"/>
      <c r="N45" s="157"/>
      <c r="O45" s="157"/>
      <c r="P45" s="157"/>
      <c r="Q45" s="157"/>
      <c r="R45" s="157"/>
      <c r="S45" s="158"/>
      <c r="T45" s="158"/>
      <c r="U45" s="158"/>
      <c r="V45" s="158"/>
      <c r="W45" s="158"/>
      <c r="X45" s="75">
        <f>SUM(L45:W45)</f>
        <v>0</v>
      </c>
      <c r="Z45" s="156" t="s">
        <v>85</v>
      </c>
      <c r="AA45" s="157"/>
      <c r="AB45" s="157"/>
      <c r="AC45" s="157"/>
      <c r="AD45" s="157"/>
      <c r="AE45" s="157"/>
      <c r="AF45" s="157"/>
      <c r="AG45" s="157"/>
      <c r="AH45" s="158"/>
      <c r="AI45" s="158"/>
      <c r="AJ45" s="158"/>
      <c r="AK45" s="158"/>
      <c r="AL45" s="158"/>
      <c r="AM45" s="75">
        <f>SUM(AA45:AL45)</f>
        <v>0</v>
      </c>
    </row>
    <row r="46" spans="1:39" ht="60">
      <c r="A46" s="127"/>
      <c r="B46" s="127"/>
      <c r="C46" s="127"/>
      <c r="D46" s="127"/>
      <c r="E46" s="127"/>
      <c r="F46" s="127"/>
      <c r="G46" s="127"/>
      <c r="H46" s="127"/>
      <c r="J46" s="320"/>
      <c r="K46" s="156" t="s">
        <v>14</v>
      </c>
      <c r="L46" s="159">
        <f>SUM(L45)</f>
        <v>0</v>
      </c>
      <c r="M46" s="159">
        <f>SUM($L$45:M45)</f>
        <v>0</v>
      </c>
      <c r="N46" s="159">
        <f>SUM($L$45:N45)</f>
        <v>0</v>
      </c>
      <c r="O46" s="159">
        <f>SUM($L$45:O45)</f>
        <v>0</v>
      </c>
      <c r="P46" s="159">
        <f>SUM($L$45:P45)</f>
        <v>0</v>
      </c>
      <c r="Q46" s="159">
        <f>SUM($L$45:Q45)</f>
        <v>0</v>
      </c>
      <c r="R46" s="159">
        <f>SUM($L$45:R45)</f>
        <v>0</v>
      </c>
      <c r="S46" s="159">
        <f>SUM($L$45:S45)</f>
        <v>0</v>
      </c>
      <c r="T46" s="159">
        <f>SUM($L$45:T45)</f>
        <v>0</v>
      </c>
      <c r="U46" s="159">
        <f>SUM($L$45:U45)</f>
        <v>0</v>
      </c>
      <c r="V46" s="159">
        <f>SUM($L$45:V45)</f>
        <v>0</v>
      </c>
      <c r="W46" s="159">
        <f>SUM($L$45:W45)</f>
        <v>0</v>
      </c>
      <c r="X46" s="75">
        <f>SUM(X45)</f>
        <v>0</v>
      </c>
      <c r="Z46" s="156" t="s">
        <v>14</v>
      </c>
      <c r="AA46" s="159">
        <f>SUM(AA45)</f>
        <v>0</v>
      </c>
      <c r="AB46" s="159">
        <f>SUM($AA$45:AB45)</f>
        <v>0</v>
      </c>
      <c r="AC46" s="159">
        <f>SUM($AA$45:AC45)</f>
        <v>0</v>
      </c>
      <c r="AD46" s="159">
        <f>SUM($AA$45:AD45)</f>
        <v>0</v>
      </c>
      <c r="AE46" s="159">
        <f>SUM($AA$45:AE45)</f>
        <v>0</v>
      </c>
      <c r="AF46" s="159">
        <f>SUM($AA$45:AF45)</f>
        <v>0</v>
      </c>
      <c r="AG46" s="159">
        <f>SUM($AA$45:AG45)</f>
        <v>0</v>
      </c>
      <c r="AH46" s="159">
        <f>SUM($AA$45:AH45)</f>
        <v>0</v>
      </c>
      <c r="AI46" s="159">
        <f>SUM($AA$45:AI45)</f>
        <v>0</v>
      </c>
      <c r="AJ46" s="159">
        <f>SUM($AA$45:AJ45)</f>
        <v>0</v>
      </c>
      <c r="AK46" s="159">
        <f>SUM($AA$45:AK45)</f>
        <v>0</v>
      </c>
      <c r="AL46" s="159">
        <f>SUM($AA$45:AL45)</f>
        <v>0</v>
      </c>
      <c r="AM46" s="75">
        <f>SUM(AM45)</f>
        <v>0</v>
      </c>
    </row>
    <row r="47" spans="1:39" ht="30">
      <c r="A47" s="127"/>
      <c r="B47" s="127"/>
      <c r="C47" s="127"/>
      <c r="D47" s="127"/>
      <c r="E47" s="127"/>
      <c r="F47" s="127"/>
      <c r="G47" s="127"/>
      <c r="H47" s="127"/>
      <c r="J47" s="320"/>
      <c r="K47" s="156" t="s">
        <v>87</v>
      </c>
      <c r="L47" s="157"/>
      <c r="M47" s="157"/>
      <c r="N47" s="157"/>
      <c r="O47" s="157"/>
      <c r="P47" s="157"/>
      <c r="Q47" s="157"/>
      <c r="R47" s="157"/>
      <c r="S47" s="158"/>
      <c r="T47" s="158"/>
      <c r="U47" s="158"/>
      <c r="V47" s="158"/>
      <c r="W47" s="158"/>
      <c r="X47" s="75">
        <f>SUM(L47:W47)</f>
        <v>0</v>
      </c>
      <c r="Z47" s="156" t="s">
        <v>87</v>
      </c>
      <c r="AA47" s="157"/>
      <c r="AB47" s="157"/>
      <c r="AC47" s="157"/>
      <c r="AD47" s="157"/>
      <c r="AE47" s="157"/>
      <c r="AF47" s="157"/>
      <c r="AG47" s="157"/>
      <c r="AH47" s="158"/>
      <c r="AI47" s="158"/>
      <c r="AJ47" s="158"/>
      <c r="AK47" s="158"/>
      <c r="AL47" s="158"/>
      <c r="AM47" s="75">
        <f>SUM(AA47:AL47)</f>
        <v>0</v>
      </c>
    </row>
    <row r="48" spans="1:39" ht="30">
      <c r="A48" s="127"/>
      <c r="B48" s="127"/>
      <c r="C48" s="127"/>
      <c r="D48" s="127"/>
      <c r="E48" s="127"/>
      <c r="F48" s="127"/>
      <c r="G48" s="127"/>
      <c r="H48" s="127"/>
      <c r="J48" s="320"/>
      <c r="K48" s="156" t="s">
        <v>15</v>
      </c>
      <c r="L48" s="159">
        <f>SUM(L47)</f>
        <v>0</v>
      </c>
      <c r="M48" s="159">
        <f>SUM($L$47:M47)</f>
        <v>0</v>
      </c>
      <c r="N48" s="159">
        <f>SUM($L$47:N47)</f>
        <v>0</v>
      </c>
      <c r="O48" s="159">
        <f>SUM($L$47:O47)</f>
        <v>0</v>
      </c>
      <c r="P48" s="159">
        <f>SUM($L$47:P47)</f>
        <v>0</v>
      </c>
      <c r="Q48" s="159">
        <f>SUM($L$47:Q47)</f>
        <v>0</v>
      </c>
      <c r="R48" s="159">
        <f>SUM($L$47:R47)</f>
        <v>0</v>
      </c>
      <c r="S48" s="159">
        <f>SUM($L$47:S47)</f>
        <v>0</v>
      </c>
      <c r="T48" s="159">
        <f>SUM($L$47:T47)</f>
        <v>0</v>
      </c>
      <c r="U48" s="159">
        <f>SUM($L$47:U47)</f>
        <v>0</v>
      </c>
      <c r="V48" s="159">
        <f>SUM($L$47:V47)</f>
        <v>0</v>
      </c>
      <c r="W48" s="159">
        <f>SUM($L$47:W47)</f>
        <v>0</v>
      </c>
      <c r="X48" s="75">
        <f>SUM(X47)</f>
        <v>0</v>
      </c>
      <c r="Z48" s="156" t="s">
        <v>15</v>
      </c>
      <c r="AA48" s="159">
        <f>SUM(AA47)</f>
        <v>0</v>
      </c>
      <c r="AB48" s="159">
        <f>SUM($AA$47:AB47)</f>
        <v>0</v>
      </c>
      <c r="AC48" s="159">
        <f>SUM($AA$47:AC47)</f>
        <v>0</v>
      </c>
      <c r="AD48" s="159">
        <f>SUM($AA$47:AD47)</f>
        <v>0</v>
      </c>
      <c r="AE48" s="159">
        <f>SUM($AA$47:AE47)</f>
        <v>0</v>
      </c>
      <c r="AF48" s="159">
        <f>SUM($AA$47:AF47)</f>
        <v>0</v>
      </c>
      <c r="AG48" s="159">
        <f>SUM($AA$47:AG47)</f>
        <v>0</v>
      </c>
      <c r="AH48" s="159">
        <f>SUM($AA$47:AH47)</f>
        <v>0</v>
      </c>
      <c r="AI48" s="159">
        <f>SUM($AA$47:AI47)</f>
        <v>0</v>
      </c>
      <c r="AJ48" s="159">
        <f>SUM($AA$47:AJ47)</f>
        <v>0</v>
      </c>
      <c r="AK48" s="159">
        <f>SUM($AA$47:AK47)</f>
        <v>0</v>
      </c>
      <c r="AL48" s="159">
        <f>SUM($AA$47:AL47)</f>
        <v>0</v>
      </c>
      <c r="AM48" s="75">
        <f>SUM(AM47)</f>
        <v>0</v>
      </c>
    </row>
    <row r="49" spans="1:39" ht="45">
      <c r="A49" s="127"/>
      <c r="B49" s="127"/>
      <c r="C49" s="127"/>
      <c r="D49" s="127"/>
      <c r="E49" s="127"/>
      <c r="F49" s="127"/>
      <c r="G49" s="127"/>
      <c r="H49" s="127"/>
      <c r="J49" s="320"/>
      <c r="K49" s="156" t="s">
        <v>144</v>
      </c>
      <c r="L49" s="160">
        <f>110391+27595</f>
        <v>137986</v>
      </c>
      <c r="M49" s="161">
        <f>579396+15255</f>
        <v>594651</v>
      </c>
      <c r="N49" s="161">
        <f>248893+63686</f>
        <v>312579</v>
      </c>
      <c r="O49" s="161"/>
      <c r="P49" s="161"/>
      <c r="Q49" s="161"/>
      <c r="R49" s="161"/>
      <c r="S49" s="161"/>
      <c r="T49" s="161"/>
      <c r="U49" s="161"/>
      <c r="V49" s="161"/>
      <c r="W49" s="162"/>
      <c r="X49" s="163">
        <f>SUM(L49:W49)</f>
        <v>1045216</v>
      </c>
      <c r="Z49" s="156" t="s">
        <v>63</v>
      </c>
      <c r="AA49" s="161">
        <v>436281</v>
      </c>
      <c r="AB49" s="161">
        <v>1408746</v>
      </c>
      <c r="AC49" s="161"/>
      <c r="AD49" s="161"/>
      <c r="AE49" s="161"/>
      <c r="AF49" s="161"/>
      <c r="AG49" s="161"/>
      <c r="AH49" s="164"/>
      <c r="AI49" s="164"/>
      <c r="AJ49" s="164"/>
      <c r="AK49" s="164"/>
      <c r="AL49" s="164"/>
      <c r="AM49" s="163">
        <f>SUM(AA49:AL49)</f>
        <v>1845027</v>
      </c>
    </row>
    <row r="50" spans="1:39" ht="60.75" thickBot="1">
      <c r="A50" s="127"/>
      <c r="B50" s="127"/>
      <c r="C50" s="127"/>
      <c r="D50" s="127"/>
      <c r="E50" s="127"/>
      <c r="F50" s="127"/>
      <c r="G50" s="127"/>
      <c r="H50" s="127"/>
      <c r="J50" s="321"/>
      <c r="K50" s="165" t="s">
        <v>16</v>
      </c>
      <c r="L50" s="166">
        <f>SUM(L49)</f>
        <v>137986</v>
      </c>
      <c r="M50" s="166">
        <f>SUM($L$49:M49)</f>
        <v>732637</v>
      </c>
      <c r="N50" s="166">
        <f>SUM($L$49:N49)</f>
        <v>1045216</v>
      </c>
      <c r="O50" s="166">
        <f>SUM($L$49:O49)</f>
        <v>1045216</v>
      </c>
      <c r="P50" s="166">
        <f>SUM($L$49:P49)</f>
        <v>1045216</v>
      </c>
      <c r="Q50" s="166">
        <f>SUM($L$49:Q49)</f>
        <v>1045216</v>
      </c>
      <c r="R50" s="166">
        <f>SUM($L$49:R49)</f>
        <v>1045216</v>
      </c>
      <c r="S50" s="166">
        <f>SUM($L$49:S49)</f>
        <v>1045216</v>
      </c>
      <c r="T50" s="166">
        <f>SUM($L$49:T49)</f>
        <v>1045216</v>
      </c>
      <c r="U50" s="166">
        <f>SUM($L$49:U49)</f>
        <v>1045216</v>
      </c>
      <c r="V50" s="166">
        <f>SUM($L$49:V49)</f>
        <v>1045216</v>
      </c>
      <c r="W50" s="166">
        <f>SUM($L$49:W49)</f>
        <v>1045216</v>
      </c>
      <c r="X50" s="167">
        <f>SUM(X49)</f>
        <v>1045216</v>
      </c>
      <c r="Z50" s="165" t="s">
        <v>17</v>
      </c>
      <c r="AA50" s="166">
        <f>SUM(AA49)</f>
        <v>436281</v>
      </c>
      <c r="AB50" s="166">
        <f>SUM($AA$49:AB49)</f>
        <v>1845027</v>
      </c>
      <c r="AC50" s="166">
        <f>SUM($AA$49:AC49)</f>
        <v>1845027</v>
      </c>
      <c r="AD50" s="166">
        <f>SUM($AA$49:AD49)</f>
        <v>1845027</v>
      </c>
      <c r="AE50" s="166">
        <f>SUM($AA$49:AE49)</f>
        <v>1845027</v>
      </c>
      <c r="AF50" s="166">
        <f>SUM($AA$49:AF49)</f>
        <v>1845027</v>
      </c>
      <c r="AG50" s="166">
        <f>SUM($AA$49:AG49)</f>
        <v>1845027</v>
      </c>
      <c r="AH50" s="166">
        <f>SUM($AA$49:AH49)</f>
        <v>1845027</v>
      </c>
      <c r="AI50" s="166">
        <f>SUM($AA$49:AI49)</f>
        <v>1845027</v>
      </c>
      <c r="AJ50" s="166">
        <f>SUM($AA$49:AJ49)</f>
        <v>1845027</v>
      </c>
      <c r="AK50" s="166">
        <f>SUM($AA$49:AK49)</f>
        <v>1845027</v>
      </c>
      <c r="AL50" s="166">
        <f>SUM($AA$49:AL49)</f>
        <v>1845027</v>
      </c>
      <c r="AM50" s="167">
        <f>SUM(AM49)</f>
        <v>1845027</v>
      </c>
    </row>
    <row r="51" spans="1:33" ht="15.75" thickTop="1">
      <c r="A51" s="127"/>
      <c r="B51" s="127"/>
      <c r="C51" s="127"/>
      <c r="D51" s="127"/>
      <c r="E51" s="127"/>
      <c r="F51" s="127"/>
      <c r="G51" s="127"/>
      <c r="H51" s="127"/>
      <c r="Z51" s="127"/>
      <c r="AA51" s="127"/>
      <c r="AB51" s="127"/>
      <c r="AC51" s="127"/>
      <c r="AD51" s="127"/>
      <c r="AE51" s="127"/>
      <c r="AF51" s="127"/>
      <c r="AG51" s="127"/>
    </row>
    <row r="52" spans="1:33" ht="15">
      <c r="A52" s="127"/>
      <c r="B52" s="127"/>
      <c r="C52" s="127"/>
      <c r="D52" s="127"/>
      <c r="E52" s="127"/>
      <c r="F52" s="127"/>
      <c r="G52" s="127"/>
      <c r="H52" s="127"/>
      <c r="Z52" s="127"/>
      <c r="AA52" s="127"/>
      <c r="AB52" s="127"/>
      <c r="AC52" s="127"/>
      <c r="AD52" s="127"/>
      <c r="AE52" s="127"/>
      <c r="AF52" s="127"/>
      <c r="AG52" s="127"/>
    </row>
    <row r="53" spans="1:33" ht="15.75" thickBot="1">
      <c r="A53" s="127"/>
      <c r="B53" s="127"/>
      <c r="C53" s="127"/>
      <c r="D53" s="127"/>
      <c r="E53" s="127"/>
      <c r="F53" s="127"/>
      <c r="G53" s="127"/>
      <c r="H53" s="127"/>
      <c r="Z53" s="127"/>
      <c r="AA53" s="127"/>
      <c r="AB53" s="127"/>
      <c r="AC53" s="127"/>
      <c r="AD53" s="127"/>
      <c r="AE53" s="127"/>
      <c r="AF53" s="127"/>
      <c r="AG53" s="127"/>
    </row>
    <row r="54" spans="1:39" ht="16.5" thickBot="1" thickTop="1">
      <c r="A54" s="127"/>
      <c r="B54" s="127"/>
      <c r="C54" s="127"/>
      <c r="D54" s="127"/>
      <c r="E54" s="127"/>
      <c r="F54" s="127"/>
      <c r="G54" s="127"/>
      <c r="H54" s="127"/>
      <c r="K54" s="168"/>
      <c r="L54" s="169">
        <v>37712</v>
      </c>
      <c r="M54" s="169">
        <v>37742</v>
      </c>
      <c r="N54" s="169">
        <v>37773</v>
      </c>
      <c r="O54" s="169">
        <v>37803</v>
      </c>
      <c r="P54" s="169">
        <v>37834</v>
      </c>
      <c r="Q54" s="169">
        <v>37865</v>
      </c>
      <c r="R54" s="169">
        <v>37895</v>
      </c>
      <c r="S54" s="169">
        <v>37926</v>
      </c>
      <c r="T54" s="169">
        <v>37956</v>
      </c>
      <c r="U54" s="169">
        <v>37987</v>
      </c>
      <c r="V54" s="169">
        <v>38018</v>
      </c>
      <c r="W54" s="169">
        <v>38047</v>
      </c>
      <c r="X54" s="170" t="s">
        <v>116</v>
      </c>
      <c r="Z54" s="168"/>
      <c r="AA54" s="169">
        <v>38078</v>
      </c>
      <c r="AB54" s="169">
        <v>38108</v>
      </c>
      <c r="AC54" s="169">
        <v>38139</v>
      </c>
      <c r="AD54" s="169">
        <v>38169</v>
      </c>
      <c r="AE54" s="169">
        <v>38200</v>
      </c>
      <c r="AF54" s="169">
        <v>38231</v>
      </c>
      <c r="AG54" s="169">
        <v>38261</v>
      </c>
      <c r="AH54" s="169">
        <v>38292</v>
      </c>
      <c r="AI54" s="169">
        <v>38322</v>
      </c>
      <c r="AJ54" s="169">
        <v>38353</v>
      </c>
      <c r="AK54" s="169">
        <v>38384</v>
      </c>
      <c r="AL54" s="169">
        <v>38412</v>
      </c>
      <c r="AM54" s="170" t="s">
        <v>116</v>
      </c>
    </row>
    <row r="55" spans="1:39" ht="75.75" thickTop="1">
      <c r="A55" s="127"/>
      <c r="B55" s="127"/>
      <c r="C55" s="127"/>
      <c r="D55" s="127"/>
      <c r="E55" s="127"/>
      <c r="F55" s="127"/>
      <c r="G55" s="127"/>
      <c r="H55" s="127"/>
      <c r="K55" s="171" t="s">
        <v>106</v>
      </c>
      <c r="L55" s="316" t="s">
        <v>104</v>
      </c>
      <c r="M55" s="317"/>
      <c r="N55" s="317"/>
      <c r="O55" s="317"/>
      <c r="P55" s="317"/>
      <c r="Q55" s="317"/>
      <c r="R55" s="317"/>
      <c r="S55" s="317"/>
      <c r="T55" s="317"/>
      <c r="U55" s="317"/>
      <c r="V55" s="317"/>
      <c r="W55" s="318"/>
      <c r="X55" s="174">
        <f>SUM(L55:W55)</f>
        <v>0</v>
      </c>
      <c r="Z55" s="171" t="s">
        <v>106</v>
      </c>
      <c r="AA55" s="173">
        <v>2</v>
      </c>
      <c r="AB55" s="173">
        <v>7</v>
      </c>
      <c r="AC55" s="173">
        <v>4</v>
      </c>
      <c r="AD55" s="173"/>
      <c r="AE55" s="173"/>
      <c r="AF55" s="173"/>
      <c r="AG55" s="173"/>
      <c r="AH55" s="175"/>
      <c r="AI55" s="175"/>
      <c r="AJ55" s="175"/>
      <c r="AK55" s="175"/>
      <c r="AL55" s="175"/>
      <c r="AM55" s="174">
        <f>SUM(AA55:AL55)</f>
        <v>13</v>
      </c>
    </row>
    <row r="56" spans="1:39" ht="75.75" thickBot="1">
      <c r="A56" s="127"/>
      <c r="B56" s="127"/>
      <c r="C56" s="127"/>
      <c r="D56" s="127"/>
      <c r="E56" s="127"/>
      <c r="F56" s="127"/>
      <c r="G56" s="127"/>
      <c r="H56" s="127"/>
      <c r="K56" s="176" t="s">
        <v>18</v>
      </c>
      <c r="L56" s="177">
        <f>SUM(L55)</f>
        <v>0</v>
      </c>
      <c r="M56" s="177">
        <f>SUM($L$55:M55)</f>
        <v>0</v>
      </c>
      <c r="N56" s="177">
        <f>SUM($L$55:N55)</f>
        <v>0</v>
      </c>
      <c r="O56" s="177">
        <f>SUM($L$55:O55)</f>
        <v>0</v>
      </c>
      <c r="P56" s="177">
        <f>SUM($L$55:P55)</f>
        <v>0</v>
      </c>
      <c r="Q56" s="177">
        <f>SUM($L$55:Q55)</f>
        <v>0</v>
      </c>
      <c r="R56" s="177">
        <f>SUM($L$55:R55)</f>
        <v>0</v>
      </c>
      <c r="S56" s="177">
        <f>SUM($L$55:S55)</f>
        <v>0</v>
      </c>
      <c r="T56" s="177">
        <f>SUM($L$55:T55)</f>
        <v>0</v>
      </c>
      <c r="U56" s="177">
        <f>SUM($L$55:U55)</f>
        <v>0</v>
      </c>
      <c r="V56" s="177">
        <f>SUM($L$55:V55)</f>
        <v>0</v>
      </c>
      <c r="W56" s="177">
        <f>SUM($L$55:W55)</f>
        <v>0</v>
      </c>
      <c r="X56" s="178">
        <f>SUM(X55)</f>
        <v>0</v>
      </c>
      <c r="Z56" s="176" t="s">
        <v>18</v>
      </c>
      <c r="AA56" s="177">
        <f>SUM(AA55)</f>
        <v>2</v>
      </c>
      <c r="AB56" s="177">
        <f>SUM($AA$55:AB55)</f>
        <v>9</v>
      </c>
      <c r="AC56" s="177">
        <f>SUM($AA$55:AC55)</f>
        <v>13</v>
      </c>
      <c r="AD56" s="177">
        <f>SUM($AA$55:AD55)</f>
        <v>13</v>
      </c>
      <c r="AE56" s="177">
        <f>SUM($AA$55:AE55)</f>
        <v>13</v>
      </c>
      <c r="AF56" s="177">
        <f>SUM($AA$55:AF55)</f>
        <v>13</v>
      </c>
      <c r="AG56" s="177">
        <f>SUM($AA$55:AG55)</f>
        <v>13</v>
      </c>
      <c r="AH56" s="177">
        <f>SUM($AA$55:AH55)</f>
        <v>13</v>
      </c>
      <c r="AI56" s="177">
        <f>SUM($AA$55:AI55)</f>
        <v>13</v>
      </c>
      <c r="AJ56" s="177">
        <f>SUM($AA$55:AJ55)</f>
        <v>13</v>
      </c>
      <c r="AK56" s="177">
        <f>SUM($AA$55:AK55)</f>
        <v>13</v>
      </c>
      <c r="AL56" s="177">
        <f>SUM($AA$55:AL55)</f>
        <v>13</v>
      </c>
      <c r="AM56" s="178">
        <f>SUM(AM55)</f>
        <v>13</v>
      </c>
    </row>
    <row r="57" spans="1:39" ht="30.75" thickTop="1">
      <c r="A57" s="127"/>
      <c r="B57" s="127"/>
      <c r="C57" s="127"/>
      <c r="D57" s="127"/>
      <c r="E57" s="127"/>
      <c r="F57" s="127"/>
      <c r="G57" s="127"/>
      <c r="H57" s="127"/>
      <c r="K57" s="179" t="s">
        <v>129</v>
      </c>
      <c r="L57" s="157">
        <v>801</v>
      </c>
      <c r="M57" s="157">
        <v>900</v>
      </c>
      <c r="N57" s="157">
        <v>1015</v>
      </c>
      <c r="O57" s="157"/>
      <c r="P57" s="157"/>
      <c r="Q57" s="157"/>
      <c r="R57" s="157"/>
      <c r="S57" s="158"/>
      <c r="T57" s="158"/>
      <c r="U57" s="158"/>
      <c r="V57" s="158"/>
      <c r="W57" s="158"/>
      <c r="X57" s="180">
        <f>SUM(L57:W57)</f>
        <v>2716</v>
      </c>
      <c r="Z57" s="179" t="s">
        <v>129</v>
      </c>
      <c r="AA57" s="157">
        <v>884</v>
      </c>
      <c r="AB57" s="157">
        <v>962</v>
      </c>
      <c r="AC57" s="157">
        <v>890</v>
      </c>
      <c r="AD57" s="157"/>
      <c r="AE57" s="157"/>
      <c r="AF57" s="157"/>
      <c r="AG57" s="157"/>
      <c r="AH57" s="158"/>
      <c r="AI57" s="158"/>
      <c r="AJ57" s="158"/>
      <c r="AK57" s="158"/>
      <c r="AL57" s="158"/>
      <c r="AM57" s="180">
        <f>SUM(AA57:AL57)</f>
        <v>2736</v>
      </c>
    </row>
    <row r="58" spans="1:39" ht="30">
      <c r="A58" s="127"/>
      <c r="B58" s="127"/>
      <c r="C58" s="127"/>
      <c r="D58" s="127"/>
      <c r="E58" s="127"/>
      <c r="F58" s="127"/>
      <c r="G58" s="127"/>
      <c r="H58" s="127"/>
      <c r="J58" s="12"/>
      <c r="K58" s="179" t="s">
        <v>130</v>
      </c>
      <c r="L58" s="158">
        <v>305</v>
      </c>
      <c r="M58" s="158">
        <v>253</v>
      </c>
      <c r="N58" s="158">
        <v>287</v>
      </c>
      <c r="O58" s="158"/>
      <c r="P58" s="158"/>
      <c r="Q58" s="158"/>
      <c r="R58" s="158"/>
      <c r="S58" s="158"/>
      <c r="T58" s="158"/>
      <c r="U58" s="158"/>
      <c r="V58" s="158"/>
      <c r="W58" s="158"/>
      <c r="X58" s="180">
        <f>SUM(L58:W58)</f>
        <v>845</v>
      </c>
      <c r="Z58" s="179" t="s">
        <v>130</v>
      </c>
      <c r="AA58" s="158">
        <v>205</v>
      </c>
      <c r="AB58" s="158">
        <v>413</v>
      </c>
      <c r="AC58" s="158">
        <v>501</v>
      </c>
      <c r="AD58" s="158"/>
      <c r="AE58" s="158"/>
      <c r="AF58" s="158"/>
      <c r="AG58" s="158"/>
      <c r="AH58" s="158"/>
      <c r="AI58" s="158"/>
      <c r="AJ58" s="158"/>
      <c r="AK58" s="158"/>
      <c r="AL58" s="158"/>
      <c r="AM58" s="180">
        <f>SUM(AA58:AL58)</f>
        <v>1119</v>
      </c>
    </row>
    <row r="59" spans="1:39" ht="30.75" thickBot="1">
      <c r="A59" s="127"/>
      <c r="B59" s="127"/>
      <c r="C59" s="127"/>
      <c r="D59" s="127"/>
      <c r="E59" s="127"/>
      <c r="F59" s="127"/>
      <c r="G59" s="127"/>
      <c r="H59" s="127"/>
      <c r="K59" s="176" t="s">
        <v>105</v>
      </c>
      <c r="L59" s="181">
        <f>SUM(L58/L57)</f>
        <v>0.3807740324594257</v>
      </c>
      <c r="M59" s="181">
        <f aca="true" t="shared" si="0" ref="M59:W59">SUM(M58/M57)</f>
        <v>0.2811111111111111</v>
      </c>
      <c r="N59" s="181">
        <f t="shared" si="0"/>
        <v>0.2827586206896552</v>
      </c>
      <c r="O59" s="181" t="e">
        <f t="shared" si="0"/>
        <v>#DIV/0!</v>
      </c>
      <c r="P59" s="181" t="e">
        <f t="shared" si="0"/>
        <v>#DIV/0!</v>
      </c>
      <c r="Q59" s="181" t="e">
        <f t="shared" si="0"/>
        <v>#DIV/0!</v>
      </c>
      <c r="R59" s="181" t="e">
        <f t="shared" si="0"/>
        <v>#DIV/0!</v>
      </c>
      <c r="S59" s="181" t="e">
        <f t="shared" si="0"/>
        <v>#DIV/0!</v>
      </c>
      <c r="T59" s="181" t="e">
        <f t="shared" si="0"/>
        <v>#DIV/0!</v>
      </c>
      <c r="U59" s="181" t="e">
        <f t="shared" si="0"/>
        <v>#DIV/0!</v>
      </c>
      <c r="V59" s="181" t="e">
        <f t="shared" si="0"/>
        <v>#DIV/0!</v>
      </c>
      <c r="W59" s="181" t="e">
        <f t="shared" si="0"/>
        <v>#DIV/0!</v>
      </c>
      <c r="X59" s="182">
        <f>SUM(X58/X57)</f>
        <v>0.31111929307805597</v>
      </c>
      <c r="Z59" s="176" t="s">
        <v>105</v>
      </c>
      <c r="AA59" s="181">
        <f aca="true" t="shared" si="1" ref="AA59:AM59">SUM(AA58/AA57)</f>
        <v>0.2319004524886878</v>
      </c>
      <c r="AB59" s="181">
        <f t="shared" si="1"/>
        <v>0.4293139293139293</v>
      </c>
      <c r="AC59" s="181">
        <f t="shared" si="1"/>
        <v>0.5629213483146067</v>
      </c>
      <c r="AD59" s="181" t="e">
        <f t="shared" si="1"/>
        <v>#DIV/0!</v>
      </c>
      <c r="AE59" s="181" t="e">
        <f t="shared" si="1"/>
        <v>#DIV/0!</v>
      </c>
      <c r="AF59" s="181" t="e">
        <f t="shared" si="1"/>
        <v>#DIV/0!</v>
      </c>
      <c r="AG59" s="181" t="e">
        <f t="shared" si="1"/>
        <v>#DIV/0!</v>
      </c>
      <c r="AH59" s="181" t="e">
        <f t="shared" si="1"/>
        <v>#DIV/0!</v>
      </c>
      <c r="AI59" s="181" t="e">
        <f t="shared" si="1"/>
        <v>#DIV/0!</v>
      </c>
      <c r="AJ59" s="181" t="e">
        <f t="shared" si="1"/>
        <v>#DIV/0!</v>
      </c>
      <c r="AK59" s="181" t="e">
        <f t="shared" si="1"/>
        <v>#DIV/0!</v>
      </c>
      <c r="AL59" s="181" t="e">
        <f t="shared" si="1"/>
        <v>#DIV/0!</v>
      </c>
      <c r="AM59" s="182">
        <f t="shared" si="1"/>
        <v>0.40899122807017546</v>
      </c>
    </row>
    <row r="60" spans="1:39" ht="30.75" thickTop="1">
      <c r="A60" s="127"/>
      <c r="B60" s="127"/>
      <c r="C60" s="127"/>
      <c r="D60" s="127"/>
      <c r="E60" s="127"/>
      <c r="F60" s="127"/>
      <c r="G60" s="127"/>
      <c r="H60" s="127"/>
      <c r="K60" s="183" t="s">
        <v>19</v>
      </c>
      <c r="L60" s="184">
        <f>SUM(L57)</f>
        <v>801</v>
      </c>
      <c r="M60" s="185">
        <f>SUM($L$57:M57)</f>
        <v>1701</v>
      </c>
      <c r="N60" s="185">
        <f>SUM($L$57:N57)</f>
        <v>2716</v>
      </c>
      <c r="O60" s="185">
        <f>SUM($L$57:O57)</f>
        <v>2716</v>
      </c>
      <c r="P60" s="185">
        <f>SUM($L$57:P57)</f>
        <v>2716</v>
      </c>
      <c r="Q60" s="185">
        <f>SUM($L$57:Q57)</f>
        <v>2716</v>
      </c>
      <c r="R60" s="185">
        <f>SUM($L$57:R57)</f>
        <v>2716</v>
      </c>
      <c r="S60" s="185">
        <f>SUM($L$57:S57)</f>
        <v>2716</v>
      </c>
      <c r="T60" s="185">
        <f>SUM($L$57:T57)</f>
        <v>2716</v>
      </c>
      <c r="U60" s="185">
        <f>SUM($L$57:U57)</f>
        <v>2716</v>
      </c>
      <c r="V60" s="185">
        <f>SUM($L$57:V57)</f>
        <v>2716</v>
      </c>
      <c r="W60" s="186">
        <f>SUM($L$57:W57)</f>
        <v>2716</v>
      </c>
      <c r="X60" s="187">
        <f>SUM(X57)</f>
        <v>2716</v>
      </c>
      <c r="Z60" s="183" t="s">
        <v>19</v>
      </c>
      <c r="AA60" s="184">
        <f>SUM(AA57)</f>
        <v>884</v>
      </c>
      <c r="AB60" s="185">
        <f>SUM($AA$57:AB57)</f>
        <v>1846</v>
      </c>
      <c r="AC60" s="185">
        <f>SUM($AA$57:AC57)</f>
        <v>2736</v>
      </c>
      <c r="AD60" s="185">
        <f>SUM($AA$57:AD57)</f>
        <v>2736</v>
      </c>
      <c r="AE60" s="185">
        <f>SUM($AA$57:AE57)</f>
        <v>2736</v>
      </c>
      <c r="AF60" s="185">
        <f>SUM($AA$57:AF57)</f>
        <v>2736</v>
      </c>
      <c r="AG60" s="185">
        <f>SUM($AA$57:AG57)</f>
        <v>2736</v>
      </c>
      <c r="AH60" s="185">
        <f>SUM($AA$57:AH57)</f>
        <v>2736</v>
      </c>
      <c r="AI60" s="185">
        <f>SUM($AA$57:AI57)</f>
        <v>2736</v>
      </c>
      <c r="AJ60" s="185">
        <f>SUM($AA$57:AJ57)</f>
        <v>2736</v>
      </c>
      <c r="AK60" s="185">
        <f>SUM($AA$57:AK57)</f>
        <v>2736</v>
      </c>
      <c r="AL60" s="186">
        <f>SUM($AA$57:AL57)</f>
        <v>2736</v>
      </c>
      <c r="AM60" s="187">
        <f>SUM(AM57)</f>
        <v>2736</v>
      </c>
    </row>
    <row r="61" spans="1:39" ht="45">
      <c r="A61" s="127"/>
      <c r="B61" s="127"/>
      <c r="C61" s="127"/>
      <c r="D61" s="127"/>
      <c r="E61" s="127"/>
      <c r="F61" s="127"/>
      <c r="G61" s="127"/>
      <c r="H61" s="127"/>
      <c r="K61" s="179" t="s">
        <v>20</v>
      </c>
      <c r="L61" s="188">
        <f>SUM(L58)</f>
        <v>305</v>
      </c>
      <c r="M61" s="158">
        <f>SUM($L$58:M58)</f>
        <v>558</v>
      </c>
      <c r="N61" s="158">
        <f>SUM($L$58:N58)</f>
        <v>845</v>
      </c>
      <c r="O61" s="158">
        <f>SUM($L$58:O58)</f>
        <v>845</v>
      </c>
      <c r="P61" s="158">
        <f>SUM($L$58:P58)</f>
        <v>845</v>
      </c>
      <c r="Q61" s="158">
        <f>SUM($L$58:Q58)</f>
        <v>845</v>
      </c>
      <c r="R61" s="158">
        <f>SUM($L$58:R58)</f>
        <v>845</v>
      </c>
      <c r="S61" s="158">
        <f>SUM($L$58:S58)</f>
        <v>845</v>
      </c>
      <c r="T61" s="158">
        <f>SUM($L$58:T58)</f>
        <v>845</v>
      </c>
      <c r="U61" s="158">
        <f>SUM($L$58:U58)</f>
        <v>845</v>
      </c>
      <c r="V61" s="158">
        <f>SUM($L$58:V58)</f>
        <v>845</v>
      </c>
      <c r="W61" s="189">
        <f>SUM($L$58:W58)</f>
        <v>845</v>
      </c>
      <c r="X61" s="190">
        <f>SUM(X58)</f>
        <v>845</v>
      </c>
      <c r="Z61" s="179" t="s">
        <v>20</v>
      </c>
      <c r="AA61" s="188">
        <f>SUM(AA58)</f>
        <v>205</v>
      </c>
      <c r="AB61" s="158">
        <f>SUM($AA$58:AB58)</f>
        <v>618</v>
      </c>
      <c r="AC61" s="158">
        <f>SUM($AA$58:AC58)</f>
        <v>1119</v>
      </c>
      <c r="AD61" s="158">
        <f>SUM($AA$58:AD58)</f>
        <v>1119</v>
      </c>
      <c r="AE61" s="158">
        <f>SUM($AA$58:AE58)</f>
        <v>1119</v>
      </c>
      <c r="AF61" s="158">
        <f>SUM($AA$58:AF58)</f>
        <v>1119</v>
      </c>
      <c r="AG61" s="158">
        <f>SUM($AA$58:AG58)</f>
        <v>1119</v>
      </c>
      <c r="AH61" s="158">
        <f>SUM($AA$58:AH58)</f>
        <v>1119</v>
      </c>
      <c r="AI61" s="158">
        <f>SUM($AA$58:AI58)</f>
        <v>1119</v>
      </c>
      <c r="AJ61" s="158">
        <f>SUM($AA$58:AJ58)</f>
        <v>1119</v>
      </c>
      <c r="AK61" s="158">
        <f>SUM($AA$58:AK58)</f>
        <v>1119</v>
      </c>
      <c r="AL61" s="189">
        <f>SUM($AA$58:AL58)</f>
        <v>1119</v>
      </c>
      <c r="AM61" s="190">
        <f>SUM(AM58)</f>
        <v>1119</v>
      </c>
    </row>
    <row r="62" spans="1:39" ht="45.75" thickBot="1">
      <c r="A62" s="127"/>
      <c r="B62" s="127"/>
      <c r="C62" s="127"/>
      <c r="D62" s="127"/>
      <c r="E62" s="127"/>
      <c r="F62" s="127"/>
      <c r="G62" s="127"/>
      <c r="H62" s="127"/>
      <c r="K62" s="176" t="s">
        <v>21</v>
      </c>
      <c r="L62" s="191">
        <f>SUM(L61/L60)</f>
        <v>0.3807740324594257</v>
      </c>
      <c r="M62" s="192">
        <f aca="true" t="shared" si="2" ref="M62:X62">SUM(M61/M60)</f>
        <v>0.328042328042328</v>
      </c>
      <c r="N62" s="192">
        <f t="shared" si="2"/>
        <v>0.31111929307805597</v>
      </c>
      <c r="O62" s="192">
        <f t="shared" si="2"/>
        <v>0.31111929307805597</v>
      </c>
      <c r="P62" s="192">
        <f t="shared" si="2"/>
        <v>0.31111929307805597</v>
      </c>
      <c r="Q62" s="192">
        <f t="shared" si="2"/>
        <v>0.31111929307805597</v>
      </c>
      <c r="R62" s="192">
        <f t="shared" si="2"/>
        <v>0.31111929307805597</v>
      </c>
      <c r="S62" s="192">
        <f t="shared" si="2"/>
        <v>0.31111929307805597</v>
      </c>
      <c r="T62" s="192">
        <f t="shared" si="2"/>
        <v>0.31111929307805597</v>
      </c>
      <c r="U62" s="192">
        <f t="shared" si="2"/>
        <v>0.31111929307805597</v>
      </c>
      <c r="V62" s="192">
        <f t="shared" si="2"/>
        <v>0.31111929307805597</v>
      </c>
      <c r="W62" s="192">
        <f t="shared" si="2"/>
        <v>0.31111929307805597</v>
      </c>
      <c r="X62" s="182">
        <f t="shared" si="2"/>
        <v>0.31111929307805597</v>
      </c>
      <c r="Z62" s="176" t="s">
        <v>21</v>
      </c>
      <c r="AA62" s="191">
        <f aca="true" t="shared" si="3" ref="AA62:AM62">SUM(AA61/AA60)</f>
        <v>0.2319004524886878</v>
      </c>
      <c r="AB62" s="192">
        <f t="shared" si="3"/>
        <v>0.3347778981581798</v>
      </c>
      <c r="AC62" s="192">
        <f t="shared" si="3"/>
        <v>0.40899122807017546</v>
      </c>
      <c r="AD62" s="192">
        <f t="shared" si="3"/>
        <v>0.40899122807017546</v>
      </c>
      <c r="AE62" s="192">
        <f t="shared" si="3"/>
        <v>0.40899122807017546</v>
      </c>
      <c r="AF62" s="192">
        <f t="shared" si="3"/>
        <v>0.40899122807017546</v>
      </c>
      <c r="AG62" s="192">
        <f t="shared" si="3"/>
        <v>0.40899122807017546</v>
      </c>
      <c r="AH62" s="192">
        <f t="shared" si="3"/>
        <v>0.40899122807017546</v>
      </c>
      <c r="AI62" s="192">
        <f t="shared" si="3"/>
        <v>0.40899122807017546</v>
      </c>
      <c r="AJ62" s="192">
        <f t="shared" si="3"/>
        <v>0.40899122807017546</v>
      </c>
      <c r="AK62" s="192">
        <f t="shared" si="3"/>
        <v>0.40899122807017546</v>
      </c>
      <c r="AL62" s="193">
        <f t="shared" si="3"/>
        <v>0.40899122807017546</v>
      </c>
      <c r="AM62" s="194">
        <f t="shared" si="3"/>
        <v>0.40899122807017546</v>
      </c>
    </row>
    <row r="63" spans="1:39" ht="60.75" thickTop="1">
      <c r="A63" s="127"/>
      <c r="B63" s="127"/>
      <c r="C63" s="127"/>
      <c r="D63" s="127"/>
      <c r="E63" s="127"/>
      <c r="F63" s="127"/>
      <c r="G63" s="127"/>
      <c r="H63" s="127"/>
      <c r="K63" s="195" t="s">
        <v>131</v>
      </c>
      <c r="L63" s="185">
        <v>0</v>
      </c>
      <c r="M63" s="185">
        <v>0</v>
      </c>
      <c r="N63" s="185">
        <v>2</v>
      </c>
      <c r="O63" s="185">
        <v>0</v>
      </c>
      <c r="P63" s="185">
        <v>1</v>
      </c>
      <c r="Q63" s="185">
        <v>0</v>
      </c>
      <c r="R63" s="185">
        <v>1</v>
      </c>
      <c r="S63" s="185">
        <v>0</v>
      </c>
      <c r="T63" s="185">
        <v>1</v>
      </c>
      <c r="U63" s="185">
        <v>0</v>
      </c>
      <c r="V63" s="185">
        <v>0</v>
      </c>
      <c r="W63" s="185">
        <v>0</v>
      </c>
      <c r="X63" s="155">
        <f>SUM(L63:W63)</f>
        <v>5</v>
      </c>
      <c r="Z63" s="195" t="s">
        <v>131</v>
      </c>
      <c r="AA63" s="185"/>
      <c r="AB63" s="185"/>
      <c r="AC63" s="185">
        <v>3</v>
      </c>
      <c r="AD63" s="185"/>
      <c r="AE63" s="185"/>
      <c r="AF63" s="185"/>
      <c r="AG63" s="185"/>
      <c r="AH63" s="185"/>
      <c r="AI63" s="185"/>
      <c r="AJ63" s="185"/>
      <c r="AK63" s="185"/>
      <c r="AL63" s="185"/>
      <c r="AM63" s="155">
        <f>SUM(AA63:AL63)</f>
        <v>3</v>
      </c>
    </row>
    <row r="64" spans="1:39" ht="60">
      <c r="A64" s="127"/>
      <c r="B64" s="127"/>
      <c r="C64" s="127"/>
      <c r="D64" s="127"/>
      <c r="E64" s="127"/>
      <c r="F64" s="127"/>
      <c r="G64" s="127"/>
      <c r="H64" s="127"/>
      <c r="K64" s="179" t="s">
        <v>132</v>
      </c>
      <c r="L64" s="158">
        <v>0</v>
      </c>
      <c r="M64" s="158">
        <v>0</v>
      </c>
      <c r="N64" s="158">
        <v>0</v>
      </c>
      <c r="O64" s="158">
        <v>0</v>
      </c>
      <c r="P64" s="158">
        <v>0</v>
      </c>
      <c r="Q64" s="158">
        <v>1</v>
      </c>
      <c r="R64" s="158">
        <v>1</v>
      </c>
      <c r="S64" s="158">
        <v>1</v>
      </c>
      <c r="T64" s="158">
        <v>0</v>
      </c>
      <c r="U64" s="158">
        <v>0</v>
      </c>
      <c r="V64" s="158">
        <v>0</v>
      </c>
      <c r="W64" s="158">
        <v>0</v>
      </c>
      <c r="X64" s="180">
        <f>SUM(L64:W64)</f>
        <v>3</v>
      </c>
      <c r="Z64" s="179" t="s">
        <v>132</v>
      </c>
      <c r="AA64" s="158"/>
      <c r="AB64" s="158"/>
      <c r="AC64" s="158">
        <v>1</v>
      </c>
      <c r="AD64" s="158"/>
      <c r="AE64" s="158"/>
      <c r="AF64" s="158"/>
      <c r="AG64" s="158"/>
      <c r="AH64" s="158"/>
      <c r="AI64" s="158"/>
      <c r="AJ64" s="158"/>
      <c r="AK64" s="158"/>
      <c r="AL64" s="158"/>
      <c r="AM64" s="180">
        <f>SUM(AA64:AL64)</f>
        <v>1</v>
      </c>
    </row>
    <row r="65" spans="1:39" ht="60.75" thickBot="1">
      <c r="A65" s="127"/>
      <c r="B65" s="127"/>
      <c r="C65" s="127"/>
      <c r="D65" s="127"/>
      <c r="E65" s="127"/>
      <c r="F65" s="127"/>
      <c r="G65" s="127"/>
      <c r="H65" s="127"/>
      <c r="K65" s="176" t="s">
        <v>107</v>
      </c>
      <c r="L65" s="196" t="e">
        <f>SUM(L64/L63)</f>
        <v>#DIV/0!</v>
      </c>
      <c r="M65" s="196" t="e">
        <f aca="true" t="shared" si="4" ref="M65:X65">SUM(M64/M63)</f>
        <v>#DIV/0!</v>
      </c>
      <c r="N65" s="196">
        <f t="shared" si="4"/>
        <v>0</v>
      </c>
      <c r="O65" s="196" t="e">
        <f t="shared" si="4"/>
        <v>#DIV/0!</v>
      </c>
      <c r="P65" s="196">
        <f t="shared" si="4"/>
        <v>0</v>
      </c>
      <c r="Q65" s="196" t="e">
        <f t="shared" si="4"/>
        <v>#DIV/0!</v>
      </c>
      <c r="R65" s="196">
        <f t="shared" si="4"/>
        <v>1</v>
      </c>
      <c r="S65" s="196" t="e">
        <f t="shared" si="4"/>
        <v>#DIV/0!</v>
      </c>
      <c r="T65" s="196">
        <f t="shared" si="4"/>
        <v>0</v>
      </c>
      <c r="U65" s="196" t="e">
        <f t="shared" si="4"/>
        <v>#DIV/0!</v>
      </c>
      <c r="V65" s="196" t="e">
        <f t="shared" si="4"/>
        <v>#DIV/0!</v>
      </c>
      <c r="W65" s="196" t="e">
        <f t="shared" si="4"/>
        <v>#DIV/0!</v>
      </c>
      <c r="X65" s="182">
        <f t="shared" si="4"/>
        <v>0.6</v>
      </c>
      <c r="Z65" s="176" t="s">
        <v>107</v>
      </c>
      <c r="AA65" s="196" t="e">
        <f aca="true" t="shared" si="5" ref="AA65:AM65">SUM(AA64/AA63)</f>
        <v>#DIV/0!</v>
      </c>
      <c r="AB65" s="196" t="e">
        <f t="shared" si="5"/>
        <v>#DIV/0!</v>
      </c>
      <c r="AC65" s="196">
        <f t="shared" si="5"/>
        <v>0.3333333333333333</v>
      </c>
      <c r="AD65" s="196" t="e">
        <f t="shared" si="5"/>
        <v>#DIV/0!</v>
      </c>
      <c r="AE65" s="196" t="e">
        <f t="shared" si="5"/>
        <v>#DIV/0!</v>
      </c>
      <c r="AF65" s="196" t="e">
        <f t="shared" si="5"/>
        <v>#DIV/0!</v>
      </c>
      <c r="AG65" s="196" t="e">
        <f t="shared" si="5"/>
        <v>#DIV/0!</v>
      </c>
      <c r="AH65" s="196" t="e">
        <f t="shared" si="5"/>
        <v>#DIV/0!</v>
      </c>
      <c r="AI65" s="196" t="e">
        <f t="shared" si="5"/>
        <v>#DIV/0!</v>
      </c>
      <c r="AJ65" s="196" t="e">
        <f t="shared" si="5"/>
        <v>#DIV/0!</v>
      </c>
      <c r="AK65" s="196" t="e">
        <f t="shared" si="5"/>
        <v>#DIV/0!</v>
      </c>
      <c r="AL65" s="196" t="e">
        <f t="shared" si="5"/>
        <v>#DIV/0!</v>
      </c>
      <c r="AM65" s="182">
        <f t="shared" si="5"/>
        <v>0.3333333333333333</v>
      </c>
    </row>
    <row r="66" spans="1:39" ht="75.75" thickTop="1">
      <c r="A66" s="127"/>
      <c r="B66" s="127"/>
      <c r="C66" s="127"/>
      <c r="D66" s="127"/>
      <c r="E66" s="127"/>
      <c r="F66" s="127"/>
      <c r="G66" s="127"/>
      <c r="H66" s="127"/>
      <c r="K66" s="195" t="s">
        <v>22</v>
      </c>
      <c r="L66" s="185">
        <f>SUM(L63)</f>
        <v>0</v>
      </c>
      <c r="M66" s="185">
        <f>SUM($L$63:M63)</f>
        <v>0</v>
      </c>
      <c r="N66" s="185">
        <f>SUM($L$63:N63)</f>
        <v>2</v>
      </c>
      <c r="O66" s="185">
        <f>SUM($L$63:O63)</f>
        <v>2</v>
      </c>
      <c r="P66" s="185">
        <f>SUM($L$63:P63)</f>
        <v>3</v>
      </c>
      <c r="Q66" s="185">
        <f>SUM($L$63:Q63)</f>
        <v>3</v>
      </c>
      <c r="R66" s="185">
        <f>SUM($L$63:R63)</f>
        <v>4</v>
      </c>
      <c r="S66" s="185">
        <f>SUM($L$63:S63)</f>
        <v>4</v>
      </c>
      <c r="T66" s="185">
        <f>SUM($L$63:T63)</f>
        <v>5</v>
      </c>
      <c r="U66" s="185">
        <f>SUM($L$63:U63)</f>
        <v>5</v>
      </c>
      <c r="V66" s="185">
        <f>SUM($L$63:V63)</f>
        <v>5</v>
      </c>
      <c r="W66" s="185">
        <f>SUM($L$63:W63)</f>
        <v>5</v>
      </c>
      <c r="X66" s="155">
        <f>SUM(X63)</f>
        <v>5</v>
      </c>
      <c r="Z66" s="195" t="s">
        <v>22</v>
      </c>
      <c r="AA66" s="185">
        <f>SUM(AA63)</f>
        <v>0</v>
      </c>
      <c r="AB66" s="185">
        <f>SUM($AA$63:AB63)</f>
        <v>0</v>
      </c>
      <c r="AC66" s="185">
        <f>SUM($AA$63:AC63)</f>
        <v>3</v>
      </c>
      <c r="AD66" s="185">
        <f>SUM($AA$63:AD63)</f>
        <v>3</v>
      </c>
      <c r="AE66" s="185">
        <f>SUM($AA$63:AE63)</f>
        <v>3</v>
      </c>
      <c r="AF66" s="185">
        <f>SUM($AA$63:AF63)</f>
        <v>3</v>
      </c>
      <c r="AG66" s="185">
        <f>SUM($AA$63:AG63)</f>
        <v>3</v>
      </c>
      <c r="AH66" s="185">
        <f>SUM($AA$63:AH63)</f>
        <v>3</v>
      </c>
      <c r="AI66" s="185">
        <f>SUM($AA$63:AI63)</f>
        <v>3</v>
      </c>
      <c r="AJ66" s="185">
        <f>SUM($AA$63:AJ63)</f>
        <v>3</v>
      </c>
      <c r="AK66" s="185">
        <f>SUM($AA$63:AK63)</f>
        <v>3</v>
      </c>
      <c r="AL66" s="185">
        <f>SUM($AA$63:AL63)</f>
        <v>3</v>
      </c>
      <c r="AM66" s="155">
        <f>SUM(AM63)</f>
        <v>3</v>
      </c>
    </row>
    <row r="67" spans="1:39" ht="75">
      <c r="A67" s="127"/>
      <c r="B67" s="127"/>
      <c r="C67" s="127"/>
      <c r="D67" s="127"/>
      <c r="E67" s="127"/>
      <c r="F67" s="127"/>
      <c r="G67" s="127"/>
      <c r="H67" s="127"/>
      <c r="K67" s="179" t="s">
        <v>23</v>
      </c>
      <c r="L67" s="158">
        <f>SUM(L64)</f>
        <v>0</v>
      </c>
      <c r="M67" s="158">
        <f>SUM($L$64:M64)</f>
        <v>0</v>
      </c>
      <c r="N67" s="158">
        <f>SUM($L$64:N64)</f>
        <v>0</v>
      </c>
      <c r="O67" s="158">
        <f>SUM($L$64:O64)</f>
        <v>0</v>
      </c>
      <c r="P67" s="158">
        <f>SUM($L$64:P64)</f>
        <v>0</v>
      </c>
      <c r="Q67" s="158">
        <f>SUM($L$64:Q64)</f>
        <v>1</v>
      </c>
      <c r="R67" s="158">
        <f>SUM($L$64:R64)</f>
        <v>2</v>
      </c>
      <c r="S67" s="158">
        <f>SUM($L$64:S64)</f>
        <v>3</v>
      </c>
      <c r="T67" s="158">
        <f>SUM($L$64:T64)</f>
        <v>3</v>
      </c>
      <c r="U67" s="158">
        <f>SUM($L$64:U64)</f>
        <v>3</v>
      </c>
      <c r="V67" s="158">
        <f>SUM($L$64:V64)</f>
        <v>3</v>
      </c>
      <c r="W67" s="158">
        <f>SUM($L$64:W64)</f>
        <v>3</v>
      </c>
      <c r="X67" s="180">
        <f>SUM(X64)</f>
        <v>3</v>
      </c>
      <c r="Z67" s="179" t="s">
        <v>23</v>
      </c>
      <c r="AA67" s="158">
        <f>SUM(AA64)</f>
        <v>0</v>
      </c>
      <c r="AB67" s="158">
        <f>SUM($AA$64:AB64)</f>
        <v>0</v>
      </c>
      <c r="AC67" s="158">
        <f>SUM($AA$64:AC64)</f>
        <v>1</v>
      </c>
      <c r="AD67" s="158">
        <f>SUM($AA$64:AD64)</f>
        <v>1</v>
      </c>
      <c r="AE67" s="158">
        <f>SUM($AA$64:AE64)</f>
        <v>1</v>
      </c>
      <c r="AF67" s="158">
        <f>SUM($AA$64:AF64)</f>
        <v>1</v>
      </c>
      <c r="AG67" s="158">
        <f>SUM($AA$64:AG64)</f>
        <v>1</v>
      </c>
      <c r="AH67" s="158">
        <f>SUM($AA$64:AH64)</f>
        <v>1</v>
      </c>
      <c r="AI67" s="158">
        <f>SUM($AA$64:AI64)</f>
        <v>1</v>
      </c>
      <c r="AJ67" s="158">
        <f>SUM($AA$64:AJ64)</f>
        <v>1</v>
      </c>
      <c r="AK67" s="158">
        <f>SUM($AA$64:AK64)</f>
        <v>1</v>
      </c>
      <c r="AL67" s="158">
        <f>SUM($AA$64:AL64)</f>
        <v>1</v>
      </c>
      <c r="AM67" s="180">
        <f>SUM(AA67:AL67)</f>
        <v>10</v>
      </c>
    </row>
    <row r="68" spans="1:39" ht="75.75" thickBot="1">
      <c r="A68" s="127"/>
      <c r="B68" s="127"/>
      <c r="C68" s="127"/>
      <c r="D68" s="127"/>
      <c r="E68" s="127"/>
      <c r="F68" s="127"/>
      <c r="G68" s="127"/>
      <c r="H68" s="127"/>
      <c r="K68" s="176" t="s">
        <v>24</v>
      </c>
      <c r="L68" s="192" t="e">
        <f>SUM(L67/L66)</f>
        <v>#DIV/0!</v>
      </c>
      <c r="M68" s="192" t="e">
        <f aca="true" t="shared" si="6" ref="M68:X68">SUM(M67/M66)</f>
        <v>#DIV/0!</v>
      </c>
      <c r="N68" s="192">
        <f t="shared" si="6"/>
        <v>0</v>
      </c>
      <c r="O68" s="192">
        <f t="shared" si="6"/>
        <v>0</v>
      </c>
      <c r="P68" s="192">
        <f t="shared" si="6"/>
        <v>0</v>
      </c>
      <c r="Q68" s="192">
        <f t="shared" si="6"/>
        <v>0.3333333333333333</v>
      </c>
      <c r="R68" s="192">
        <f t="shared" si="6"/>
        <v>0.5</v>
      </c>
      <c r="S68" s="192">
        <f t="shared" si="6"/>
        <v>0.75</v>
      </c>
      <c r="T68" s="192">
        <f t="shared" si="6"/>
        <v>0.6</v>
      </c>
      <c r="U68" s="192">
        <f t="shared" si="6"/>
        <v>0.6</v>
      </c>
      <c r="V68" s="192">
        <f t="shared" si="6"/>
        <v>0.6</v>
      </c>
      <c r="W68" s="192">
        <f t="shared" si="6"/>
        <v>0.6</v>
      </c>
      <c r="X68" s="182">
        <f t="shared" si="6"/>
        <v>0.6</v>
      </c>
      <c r="Z68" s="176" t="s">
        <v>24</v>
      </c>
      <c r="AA68" s="192" t="e">
        <f aca="true" t="shared" si="7" ref="AA68:AM68">SUM(AA67/AA66)</f>
        <v>#DIV/0!</v>
      </c>
      <c r="AB68" s="192" t="e">
        <f t="shared" si="7"/>
        <v>#DIV/0!</v>
      </c>
      <c r="AC68" s="192">
        <f t="shared" si="7"/>
        <v>0.3333333333333333</v>
      </c>
      <c r="AD68" s="192">
        <f t="shared" si="7"/>
        <v>0.3333333333333333</v>
      </c>
      <c r="AE68" s="192">
        <f t="shared" si="7"/>
        <v>0.3333333333333333</v>
      </c>
      <c r="AF68" s="192">
        <f t="shared" si="7"/>
        <v>0.3333333333333333</v>
      </c>
      <c r="AG68" s="192">
        <f t="shared" si="7"/>
        <v>0.3333333333333333</v>
      </c>
      <c r="AH68" s="192">
        <f t="shared" si="7"/>
        <v>0.3333333333333333</v>
      </c>
      <c r="AI68" s="192">
        <f t="shared" si="7"/>
        <v>0.3333333333333333</v>
      </c>
      <c r="AJ68" s="192">
        <f t="shared" si="7"/>
        <v>0.3333333333333333</v>
      </c>
      <c r="AK68" s="192">
        <f t="shared" si="7"/>
        <v>0.3333333333333333</v>
      </c>
      <c r="AL68" s="192">
        <f t="shared" si="7"/>
        <v>0.3333333333333333</v>
      </c>
      <c r="AM68" s="182">
        <f t="shared" si="7"/>
        <v>3.3333333333333335</v>
      </c>
    </row>
    <row r="69" spans="1:33" ht="16.5" thickBot="1" thickTop="1">
      <c r="A69" s="127"/>
      <c r="B69" s="127"/>
      <c r="C69" s="127"/>
      <c r="D69" s="127"/>
      <c r="E69" s="127"/>
      <c r="F69" s="127"/>
      <c r="G69" s="127"/>
      <c r="H69" s="127"/>
      <c r="K69" s="197"/>
      <c r="L69" s="198"/>
      <c r="Z69" s="197"/>
      <c r="AA69" s="198"/>
      <c r="AB69" s="127"/>
      <c r="AC69" s="127"/>
      <c r="AD69" s="127"/>
      <c r="AE69" s="127"/>
      <c r="AF69" s="127"/>
      <c r="AG69" s="127"/>
    </row>
    <row r="70" spans="1:39" ht="16.5" thickBot="1" thickTop="1">
      <c r="A70" s="127"/>
      <c r="B70" s="127"/>
      <c r="C70" s="127"/>
      <c r="D70" s="127"/>
      <c r="E70" s="127"/>
      <c r="F70" s="127"/>
      <c r="G70" s="127"/>
      <c r="H70" s="127"/>
      <c r="K70" s="199"/>
      <c r="L70" s="169">
        <v>37712</v>
      </c>
      <c r="M70" s="169">
        <v>37742</v>
      </c>
      <c r="N70" s="169">
        <v>37773</v>
      </c>
      <c r="O70" s="169">
        <v>37803</v>
      </c>
      <c r="P70" s="169">
        <v>37834</v>
      </c>
      <c r="Q70" s="169">
        <v>37865</v>
      </c>
      <c r="R70" s="169">
        <v>37895</v>
      </c>
      <c r="S70" s="169">
        <v>37926</v>
      </c>
      <c r="T70" s="169">
        <v>37956</v>
      </c>
      <c r="U70" s="169">
        <v>37987</v>
      </c>
      <c r="V70" s="169">
        <v>38018</v>
      </c>
      <c r="W70" s="169">
        <v>38047</v>
      </c>
      <c r="X70" s="170" t="s">
        <v>116</v>
      </c>
      <c r="Z70" s="199"/>
      <c r="AA70" s="169">
        <v>37712</v>
      </c>
      <c r="AB70" s="169">
        <v>37742</v>
      </c>
      <c r="AC70" s="169">
        <v>37773</v>
      </c>
      <c r="AD70" s="169">
        <v>37803</v>
      </c>
      <c r="AE70" s="169">
        <v>37834</v>
      </c>
      <c r="AF70" s="169">
        <v>37865</v>
      </c>
      <c r="AG70" s="169">
        <v>37895</v>
      </c>
      <c r="AH70" s="169">
        <v>37926</v>
      </c>
      <c r="AI70" s="169">
        <v>37956</v>
      </c>
      <c r="AJ70" s="169">
        <v>37987</v>
      </c>
      <c r="AK70" s="169">
        <v>38018</v>
      </c>
      <c r="AL70" s="169">
        <v>38047</v>
      </c>
      <c r="AM70" s="170" t="s">
        <v>116</v>
      </c>
    </row>
    <row r="71" spans="1:39" ht="30.75" thickTop="1">
      <c r="A71" s="127"/>
      <c r="B71" s="127"/>
      <c r="C71" s="127"/>
      <c r="D71" s="127"/>
      <c r="E71" s="127"/>
      <c r="F71" s="127"/>
      <c r="G71" s="127"/>
      <c r="H71" s="127"/>
      <c r="K71" s="179" t="s">
        <v>70</v>
      </c>
      <c r="L71" s="314">
        <v>0.195</v>
      </c>
      <c r="M71" s="315"/>
      <c r="N71" s="315"/>
      <c r="O71" s="200">
        <v>0.2</v>
      </c>
      <c r="P71" s="200"/>
      <c r="Q71" s="200"/>
      <c r="R71" s="200"/>
      <c r="S71" s="201"/>
      <c r="T71" s="201"/>
      <c r="U71" s="201"/>
      <c r="V71" s="201"/>
      <c r="W71" s="201"/>
      <c r="X71" s="202">
        <f>SUM(L71:W71)</f>
        <v>0.395</v>
      </c>
      <c r="Z71" s="179" t="s">
        <v>70</v>
      </c>
      <c r="AA71" s="172"/>
      <c r="AB71" s="173"/>
      <c r="AC71" s="173"/>
      <c r="AD71" s="173"/>
      <c r="AE71" s="173"/>
      <c r="AF71" s="173"/>
      <c r="AG71" s="173"/>
      <c r="AH71" s="175"/>
      <c r="AI71" s="175"/>
      <c r="AJ71" s="175"/>
      <c r="AK71" s="175"/>
      <c r="AL71" s="203"/>
      <c r="AM71" s="202">
        <f>SUM(AA71:AL71)</f>
        <v>0</v>
      </c>
    </row>
    <row r="72" spans="1:39" ht="30.75" thickBot="1">
      <c r="A72" s="127"/>
      <c r="B72" s="127"/>
      <c r="C72" s="127"/>
      <c r="D72" s="127"/>
      <c r="E72" s="127"/>
      <c r="F72" s="127"/>
      <c r="G72" s="127"/>
      <c r="H72" s="127"/>
      <c r="K72" s="179" t="s">
        <v>25</v>
      </c>
      <c r="L72" s="204">
        <f>SUM(L71)</f>
        <v>0.195</v>
      </c>
      <c r="M72" s="205">
        <f>SUM($L$71:M71)</f>
        <v>0.195</v>
      </c>
      <c r="N72" s="205">
        <f>SUM($L$71:N71)</f>
        <v>0.195</v>
      </c>
      <c r="O72" s="205">
        <f>SUM($L$71:O71)</f>
        <v>0.395</v>
      </c>
      <c r="P72" s="205">
        <f>SUM($L$71:P71)</f>
        <v>0.395</v>
      </c>
      <c r="Q72" s="205">
        <f>SUM($L$71:Q71)</f>
        <v>0.395</v>
      </c>
      <c r="R72" s="205">
        <f>SUM($L$71:R71)</f>
        <v>0.395</v>
      </c>
      <c r="S72" s="205">
        <f>SUM($L$71:S71)</f>
        <v>0.395</v>
      </c>
      <c r="T72" s="205">
        <f>SUM($L$71:T71)</f>
        <v>0.395</v>
      </c>
      <c r="U72" s="205">
        <f>SUM($L$71:U71)</f>
        <v>0.395</v>
      </c>
      <c r="V72" s="205">
        <f>SUM($L$71:V71)</f>
        <v>0.395</v>
      </c>
      <c r="W72" s="205">
        <f>SUM($L$71:W71)</f>
        <v>0.395</v>
      </c>
      <c r="X72" s="206">
        <f>SUM(X71)</f>
        <v>0.395</v>
      </c>
      <c r="Z72" s="179" t="s">
        <v>25</v>
      </c>
      <c r="AA72" s="191">
        <f>SUM(AA71)</f>
        <v>0</v>
      </c>
      <c r="AB72" s="192">
        <f>SUM($AA$71:AB71)</f>
        <v>0</v>
      </c>
      <c r="AC72" s="192">
        <f>SUM($AA$71:AC71)</f>
        <v>0</v>
      </c>
      <c r="AD72" s="192">
        <f>SUM($AA$71:AD71)</f>
        <v>0</v>
      </c>
      <c r="AE72" s="192">
        <f>SUM($AA$71:AE71)</f>
        <v>0</v>
      </c>
      <c r="AF72" s="192">
        <f>SUM($AA$71:AF71)</f>
        <v>0</v>
      </c>
      <c r="AG72" s="192">
        <f>SUM($AA$71:AG71)</f>
        <v>0</v>
      </c>
      <c r="AH72" s="192">
        <f>SUM($AA$71:AH71)</f>
        <v>0</v>
      </c>
      <c r="AI72" s="192">
        <f>SUM($AA$71:AI71)</f>
        <v>0</v>
      </c>
      <c r="AJ72" s="192">
        <f>SUM($AA$71:AJ71)</f>
        <v>0</v>
      </c>
      <c r="AK72" s="192">
        <f>SUM($AA$71:AK71)</f>
        <v>0</v>
      </c>
      <c r="AL72" s="193">
        <f>SUM($AA$71:AL71)</f>
        <v>0</v>
      </c>
      <c r="AM72" s="194">
        <f>SUM(AM71)</f>
        <v>0</v>
      </c>
    </row>
    <row r="73" spans="11:39" ht="15.75" thickTop="1">
      <c r="K73" s="195" t="s">
        <v>133</v>
      </c>
      <c r="L73" s="207">
        <v>14</v>
      </c>
      <c r="M73" s="208">
        <v>16</v>
      </c>
      <c r="N73" s="208">
        <v>22</v>
      </c>
      <c r="O73" s="208">
        <v>28</v>
      </c>
      <c r="P73" s="208">
        <v>15</v>
      </c>
      <c r="Q73" s="208">
        <v>19</v>
      </c>
      <c r="R73" s="208">
        <v>24</v>
      </c>
      <c r="S73" s="185">
        <v>12</v>
      </c>
      <c r="T73" s="185">
        <v>15</v>
      </c>
      <c r="U73" s="185">
        <v>22</v>
      </c>
      <c r="V73" s="185">
        <v>5</v>
      </c>
      <c r="W73" s="185">
        <v>19</v>
      </c>
      <c r="X73" s="187">
        <f>SUM(L73:W73)</f>
        <v>211</v>
      </c>
      <c r="Z73" s="195" t="s">
        <v>133</v>
      </c>
      <c r="AA73" s="207">
        <v>21</v>
      </c>
      <c r="AB73" s="208">
        <v>15</v>
      </c>
      <c r="AC73" s="208">
        <v>17</v>
      </c>
      <c r="AD73" s="208"/>
      <c r="AE73" s="208"/>
      <c r="AF73" s="208"/>
      <c r="AG73" s="208"/>
      <c r="AH73" s="185"/>
      <c r="AI73" s="185"/>
      <c r="AJ73" s="185"/>
      <c r="AK73" s="185"/>
      <c r="AL73" s="186"/>
      <c r="AM73" s="187">
        <f>SUM(AA73:AL73)</f>
        <v>53</v>
      </c>
    </row>
    <row r="74" spans="11:39" ht="30">
      <c r="K74" s="179" t="s">
        <v>134</v>
      </c>
      <c r="L74" s="209">
        <v>12</v>
      </c>
      <c r="M74" s="157">
        <v>12</v>
      </c>
      <c r="N74" s="157">
        <v>16</v>
      </c>
      <c r="O74" s="157">
        <v>20</v>
      </c>
      <c r="P74" s="157">
        <v>27</v>
      </c>
      <c r="Q74" s="157">
        <v>16</v>
      </c>
      <c r="R74" s="157">
        <v>27</v>
      </c>
      <c r="S74" s="158">
        <v>16</v>
      </c>
      <c r="T74" s="158">
        <v>16</v>
      </c>
      <c r="U74" s="158">
        <v>17</v>
      </c>
      <c r="V74" s="158">
        <v>11</v>
      </c>
      <c r="W74" s="158">
        <v>16</v>
      </c>
      <c r="X74" s="190">
        <f>SUM(L74:W74)</f>
        <v>206</v>
      </c>
      <c r="Z74" s="179" t="s">
        <v>134</v>
      </c>
      <c r="AA74" s="209">
        <v>15</v>
      </c>
      <c r="AB74" s="157">
        <v>15</v>
      </c>
      <c r="AC74" s="157">
        <v>18</v>
      </c>
      <c r="AD74" s="157"/>
      <c r="AE74" s="157"/>
      <c r="AF74" s="157"/>
      <c r="AG74" s="157"/>
      <c r="AH74" s="158"/>
      <c r="AI74" s="158"/>
      <c r="AJ74" s="158"/>
      <c r="AK74" s="158"/>
      <c r="AL74" s="189"/>
      <c r="AM74" s="190">
        <f>SUM(AA74:AL74)</f>
        <v>48</v>
      </c>
    </row>
    <row r="75" spans="11:39" ht="15.75" thickBot="1">
      <c r="K75" s="176" t="s">
        <v>135</v>
      </c>
      <c r="L75" s="210">
        <f>SUM(L74/L73)</f>
        <v>0.8571428571428571</v>
      </c>
      <c r="M75" s="211">
        <f aca="true" t="shared" si="8" ref="M75:X75">SUM(M74/M73)</f>
        <v>0.75</v>
      </c>
      <c r="N75" s="211">
        <f t="shared" si="8"/>
        <v>0.7272727272727273</v>
      </c>
      <c r="O75" s="211">
        <f t="shared" si="8"/>
        <v>0.7142857142857143</v>
      </c>
      <c r="P75" s="211">
        <f t="shared" si="8"/>
        <v>1.8</v>
      </c>
      <c r="Q75" s="211">
        <f t="shared" si="8"/>
        <v>0.8421052631578947</v>
      </c>
      <c r="R75" s="211">
        <f t="shared" si="8"/>
        <v>1.125</v>
      </c>
      <c r="S75" s="211">
        <f t="shared" si="8"/>
        <v>1.3333333333333333</v>
      </c>
      <c r="T75" s="211">
        <f t="shared" si="8"/>
        <v>1.0666666666666667</v>
      </c>
      <c r="U75" s="211">
        <f t="shared" si="8"/>
        <v>0.7727272727272727</v>
      </c>
      <c r="V75" s="211">
        <f t="shared" si="8"/>
        <v>2.2</v>
      </c>
      <c r="W75" s="211">
        <f t="shared" si="8"/>
        <v>0.8421052631578947</v>
      </c>
      <c r="X75" s="212">
        <f t="shared" si="8"/>
        <v>0.976303317535545</v>
      </c>
      <c r="Z75" s="176" t="s">
        <v>135</v>
      </c>
      <c r="AA75" s="210">
        <f aca="true" t="shared" si="9" ref="AA75:AM75">SUM(AA74/AA73)</f>
        <v>0.7142857142857143</v>
      </c>
      <c r="AB75" s="211">
        <f t="shared" si="9"/>
        <v>1</v>
      </c>
      <c r="AC75" s="211">
        <f t="shared" si="9"/>
        <v>1.0588235294117647</v>
      </c>
      <c r="AD75" s="211" t="e">
        <f t="shared" si="9"/>
        <v>#DIV/0!</v>
      </c>
      <c r="AE75" s="211" t="e">
        <f t="shared" si="9"/>
        <v>#DIV/0!</v>
      </c>
      <c r="AF75" s="211" t="e">
        <f t="shared" si="9"/>
        <v>#DIV/0!</v>
      </c>
      <c r="AG75" s="211" t="e">
        <f t="shared" si="9"/>
        <v>#DIV/0!</v>
      </c>
      <c r="AH75" s="211" t="e">
        <f t="shared" si="9"/>
        <v>#DIV/0!</v>
      </c>
      <c r="AI75" s="211" t="e">
        <f t="shared" si="9"/>
        <v>#DIV/0!</v>
      </c>
      <c r="AJ75" s="211" t="e">
        <f t="shared" si="9"/>
        <v>#DIV/0!</v>
      </c>
      <c r="AK75" s="211" t="e">
        <f t="shared" si="9"/>
        <v>#DIV/0!</v>
      </c>
      <c r="AL75" s="213" t="e">
        <f t="shared" si="9"/>
        <v>#DIV/0!</v>
      </c>
      <c r="AM75" s="214">
        <f t="shared" si="9"/>
        <v>0.9056603773584906</v>
      </c>
    </row>
    <row r="76" spans="11:39" ht="30.75" thickTop="1">
      <c r="K76" s="195" t="s">
        <v>26</v>
      </c>
      <c r="L76" s="215">
        <f>SUM(L73)</f>
        <v>14</v>
      </c>
      <c r="M76" s="216">
        <f>SUM($L$73:M73)</f>
        <v>30</v>
      </c>
      <c r="N76" s="216">
        <f>SUM($L$73:N73)</f>
        <v>52</v>
      </c>
      <c r="O76" s="216">
        <f>SUM($L$73:O73)</f>
        <v>80</v>
      </c>
      <c r="P76" s="216">
        <f>SUM($L$73:P73)</f>
        <v>95</v>
      </c>
      <c r="Q76" s="216">
        <f>SUM($L$73:Q73)</f>
        <v>114</v>
      </c>
      <c r="R76" s="216">
        <f>SUM($L$73:R73)</f>
        <v>138</v>
      </c>
      <c r="S76" s="216">
        <f>SUM($L$73:S73)</f>
        <v>150</v>
      </c>
      <c r="T76" s="216">
        <f>SUM($L$73:T73)</f>
        <v>165</v>
      </c>
      <c r="U76" s="216">
        <f>SUM($L$73:U73)</f>
        <v>187</v>
      </c>
      <c r="V76" s="216">
        <f>SUM($L$73:V73)</f>
        <v>192</v>
      </c>
      <c r="W76" s="216">
        <f>SUM($L$73:W73)</f>
        <v>211</v>
      </c>
      <c r="X76" s="187">
        <f>SUM(X73)</f>
        <v>211</v>
      </c>
      <c r="Z76" s="195" t="s">
        <v>26</v>
      </c>
      <c r="AA76" s="215">
        <f>SUM(AA73)</f>
        <v>21</v>
      </c>
      <c r="AB76" s="216">
        <f>SUM($AA$73:AB73)</f>
        <v>36</v>
      </c>
      <c r="AC76" s="216">
        <f>SUM($AA$73:AC73)</f>
        <v>53</v>
      </c>
      <c r="AD76" s="216">
        <f>SUM($AA$73:AD73)</f>
        <v>53</v>
      </c>
      <c r="AE76" s="216">
        <f>SUM($AA$73:AE73)</f>
        <v>53</v>
      </c>
      <c r="AF76" s="216">
        <f>SUM($AA$73:AF73)</f>
        <v>53</v>
      </c>
      <c r="AG76" s="216">
        <f>SUM($AA$73:AG73)</f>
        <v>53</v>
      </c>
      <c r="AH76" s="216">
        <f>SUM($AA$73:AH73)</f>
        <v>53</v>
      </c>
      <c r="AI76" s="216">
        <f>SUM($AA$73:AI73)</f>
        <v>53</v>
      </c>
      <c r="AJ76" s="216">
        <f>SUM($AA$73:AJ73)</f>
        <v>53</v>
      </c>
      <c r="AK76" s="216">
        <f>SUM($AA$73:AK73)</f>
        <v>53</v>
      </c>
      <c r="AL76" s="217">
        <f>SUM($AA$73:AL73)</f>
        <v>53</v>
      </c>
      <c r="AM76" s="187">
        <f>SUM(AM73)</f>
        <v>53</v>
      </c>
    </row>
    <row r="77" spans="11:39" ht="30">
      <c r="K77" s="179" t="s">
        <v>27</v>
      </c>
      <c r="L77" s="209">
        <f>SUM(L74)</f>
        <v>12</v>
      </c>
      <c r="M77" s="157">
        <f>SUM($L$74:M74)</f>
        <v>24</v>
      </c>
      <c r="N77" s="157">
        <f>SUM($L$74:N74)</f>
        <v>40</v>
      </c>
      <c r="O77" s="157">
        <f>SUM($L$74:O74)</f>
        <v>60</v>
      </c>
      <c r="P77" s="157">
        <f>SUM($L$74:P74)</f>
        <v>87</v>
      </c>
      <c r="Q77" s="157">
        <f>SUM($L$74:Q74)</f>
        <v>103</v>
      </c>
      <c r="R77" s="157">
        <f>SUM($L$74:R74)</f>
        <v>130</v>
      </c>
      <c r="S77" s="157">
        <f>SUM($L$74:S74)</f>
        <v>146</v>
      </c>
      <c r="T77" s="157">
        <f>SUM($L$74:T74)</f>
        <v>162</v>
      </c>
      <c r="U77" s="157">
        <f>SUM($L$74:U74)</f>
        <v>179</v>
      </c>
      <c r="V77" s="157">
        <f>SUM($L$74:V74)</f>
        <v>190</v>
      </c>
      <c r="W77" s="157">
        <f>SUM($L$74:W74)</f>
        <v>206</v>
      </c>
      <c r="X77" s="190">
        <f>SUM(X74)</f>
        <v>206</v>
      </c>
      <c r="Z77" s="179" t="s">
        <v>27</v>
      </c>
      <c r="AA77" s="209">
        <f>SUM(AA74)</f>
        <v>15</v>
      </c>
      <c r="AB77" s="157">
        <f>SUM($AA$74:AB74)</f>
        <v>30</v>
      </c>
      <c r="AC77" s="157">
        <f>SUM($AA$74:AC74)</f>
        <v>48</v>
      </c>
      <c r="AD77" s="157">
        <f>SUM($AA$74:AD74)</f>
        <v>48</v>
      </c>
      <c r="AE77" s="157">
        <f>SUM($AA$74:AE74)</f>
        <v>48</v>
      </c>
      <c r="AF77" s="157">
        <f>SUM($AA$74:AF74)</f>
        <v>48</v>
      </c>
      <c r="AG77" s="157">
        <f>SUM($AA$74:AG74)</f>
        <v>48</v>
      </c>
      <c r="AH77" s="157">
        <f>SUM($AA$74:AH74)</f>
        <v>48</v>
      </c>
      <c r="AI77" s="157">
        <f>SUM($AA$74:AI74)</f>
        <v>48</v>
      </c>
      <c r="AJ77" s="157">
        <f>SUM($AA$74:AJ74)</f>
        <v>48</v>
      </c>
      <c r="AK77" s="157">
        <f>SUM($AA$74:AK74)</f>
        <v>48</v>
      </c>
      <c r="AL77" s="218">
        <f>SUM($AA$74:AL74)</f>
        <v>48</v>
      </c>
      <c r="AM77" s="190">
        <f>SUM(AM74)</f>
        <v>48</v>
      </c>
    </row>
    <row r="78" spans="11:39" ht="30.75" thickBot="1">
      <c r="K78" s="176" t="s">
        <v>28</v>
      </c>
      <c r="L78" s="191">
        <f>SUM(L77/L76)</f>
        <v>0.8571428571428571</v>
      </c>
      <c r="M78" s="192">
        <f aca="true" t="shared" si="10" ref="M78:W78">SUM(M77/M76)</f>
        <v>0.8</v>
      </c>
      <c r="N78" s="192">
        <f t="shared" si="10"/>
        <v>0.7692307692307693</v>
      </c>
      <c r="O78" s="192">
        <f t="shared" si="10"/>
        <v>0.75</v>
      </c>
      <c r="P78" s="192">
        <f t="shared" si="10"/>
        <v>0.9157894736842105</v>
      </c>
      <c r="Q78" s="192">
        <f t="shared" si="10"/>
        <v>0.9035087719298246</v>
      </c>
      <c r="R78" s="192">
        <f t="shared" si="10"/>
        <v>0.9420289855072463</v>
      </c>
      <c r="S78" s="192">
        <f t="shared" si="10"/>
        <v>0.9733333333333334</v>
      </c>
      <c r="T78" s="192">
        <f t="shared" si="10"/>
        <v>0.9818181818181818</v>
      </c>
      <c r="U78" s="192">
        <f t="shared" si="10"/>
        <v>0.9572192513368984</v>
      </c>
      <c r="V78" s="192">
        <f t="shared" si="10"/>
        <v>0.9895833333333334</v>
      </c>
      <c r="W78" s="192">
        <f t="shared" si="10"/>
        <v>0.976303317535545</v>
      </c>
      <c r="X78" s="219">
        <f>SUM(X77/X76)</f>
        <v>0.976303317535545</v>
      </c>
      <c r="Z78" s="176" t="s">
        <v>28</v>
      </c>
      <c r="AA78" s="191">
        <f aca="true" t="shared" si="11" ref="AA78:AM78">SUM(AA77/AA76)</f>
        <v>0.7142857142857143</v>
      </c>
      <c r="AB78" s="192">
        <f t="shared" si="11"/>
        <v>0.8333333333333334</v>
      </c>
      <c r="AC78" s="192">
        <f t="shared" si="11"/>
        <v>0.9056603773584906</v>
      </c>
      <c r="AD78" s="192">
        <f t="shared" si="11"/>
        <v>0.9056603773584906</v>
      </c>
      <c r="AE78" s="192">
        <f t="shared" si="11"/>
        <v>0.9056603773584906</v>
      </c>
      <c r="AF78" s="192">
        <f t="shared" si="11"/>
        <v>0.9056603773584906</v>
      </c>
      <c r="AG78" s="192">
        <f t="shared" si="11"/>
        <v>0.9056603773584906</v>
      </c>
      <c r="AH78" s="192">
        <f t="shared" si="11"/>
        <v>0.9056603773584906</v>
      </c>
      <c r="AI78" s="192">
        <f t="shared" si="11"/>
        <v>0.9056603773584906</v>
      </c>
      <c r="AJ78" s="192">
        <f t="shared" si="11"/>
        <v>0.9056603773584906</v>
      </c>
      <c r="AK78" s="192">
        <f t="shared" si="11"/>
        <v>0.9056603773584906</v>
      </c>
      <c r="AL78" s="193">
        <f t="shared" si="11"/>
        <v>0.9056603773584906</v>
      </c>
      <c r="AM78" s="194">
        <f t="shared" si="11"/>
        <v>0.9056603773584906</v>
      </c>
    </row>
    <row r="79" ht="15.75" thickTop="1"/>
  </sheetData>
  <mergeCells count="14">
    <mergeCell ref="E10:H10"/>
    <mergeCell ref="A4:H4"/>
    <mergeCell ref="A2:H2"/>
    <mergeCell ref="E8:H8"/>
    <mergeCell ref="L71:N71"/>
    <mergeCell ref="A14:H14"/>
    <mergeCell ref="L55:W55"/>
    <mergeCell ref="Z42:AM42"/>
    <mergeCell ref="K42:X42"/>
    <mergeCell ref="J45:J50"/>
    <mergeCell ref="A12:H12"/>
    <mergeCell ref="A23:H23"/>
    <mergeCell ref="A21:H21"/>
    <mergeCell ref="E17:H17"/>
  </mergeCells>
  <printOptions/>
  <pageMargins left="0.4724409448818898" right="0.4724409448818898" top="0.7874015748031497" bottom="0.984251968503937" header="0.5118110236220472" footer="0.5118110236220472"/>
  <pageSetup fitToHeight="1" fitToWidth="1" horizontalDpi="600" verticalDpi="600" orientation="portrait" paperSize="9" scale="49" r:id="rId2"/>
  <headerFooter alignWithMargins="0">
    <oddFooter>&amp;L&amp;"Arial,Italic"&amp;8Produced by SCD12 MIU&amp;R&amp;"Arial,Italic"&amp;8Page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AI54"/>
  <sheetViews>
    <sheetView zoomScale="75" zoomScaleNormal="75" workbookViewId="0" topLeftCell="A1">
      <selection activeCell="A1" sqref="A1"/>
    </sheetView>
  </sheetViews>
  <sheetFormatPr defaultColWidth="9.140625" defaultRowHeight="12.75"/>
  <cols>
    <col min="1" max="1" width="19.7109375" style="12" customWidth="1"/>
    <col min="2" max="2" width="11.00390625" style="12" customWidth="1"/>
    <col min="3" max="3" width="51.28125" style="12" bestFit="1" customWidth="1"/>
    <col min="4" max="4" width="22.57421875" style="61" customWidth="1"/>
    <col min="5" max="6" width="16.7109375" style="12" customWidth="1"/>
    <col min="7" max="7" width="52.28125" style="12" bestFit="1" customWidth="1"/>
    <col min="8" max="8" width="18.57421875" style="12" customWidth="1"/>
    <col min="9" max="18" width="9.140625" style="21" customWidth="1"/>
    <col min="19" max="21" width="9.140625" style="12" customWidth="1"/>
    <col min="22" max="22" width="27.57421875" style="12" customWidth="1"/>
    <col min="23" max="16384" width="9.140625" style="12" customWidth="1"/>
  </cols>
  <sheetData>
    <row r="2" spans="1:18" ht="18">
      <c r="A2" s="306" t="s">
        <v>48</v>
      </c>
      <c r="B2" s="306"/>
      <c r="C2" s="306"/>
      <c r="D2" s="306"/>
      <c r="E2" s="306"/>
      <c r="F2" s="306"/>
      <c r="G2" s="306"/>
      <c r="H2" s="306"/>
      <c r="I2" s="127"/>
      <c r="J2" s="128"/>
      <c r="K2" s="127"/>
      <c r="L2" s="127"/>
      <c r="M2" s="127"/>
      <c r="N2" s="127"/>
      <c r="O2" s="127"/>
      <c r="P2" s="127"/>
      <c r="Q2" s="127"/>
      <c r="R2" s="127"/>
    </row>
    <row r="3" spans="4:18" ht="15">
      <c r="D3" s="12"/>
      <c r="F3" s="13"/>
      <c r="G3" s="122"/>
      <c r="H3" s="13"/>
      <c r="I3" s="127"/>
      <c r="J3" s="128"/>
      <c r="K3" s="127"/>
      <c r="L3" s="127"/>
      <c r="M3" s="127"/>
      <c r="N3" s="127"/>
      <c r="O3" s="127"/>
      <c r="P3" s="127"/>
      <c r="Q3" s="127"/>
      <c r="R3" s="127"/>
    </row>
    <row r="4" spans="1:18" ht="15">
      <c r="A4" s="307" t="s">
        <v>51</v>
      </c>
      <c r="B4" s="307"/>
      <c r="C4" s="307"/>
      <c r="D4" s="307"/>
      <c r="E4" s="307"/>
      <c r="F4" s="307"/>
      <c r="G4" s="307"/>
      <c r="H4" s="307"/>
      <c r="I4" s="127"/>
      <c r="J4" s="128"/>
      <c r="K4" s="127"/>
      <c r="L4" s="127"/>
      <c r="M4" s="127"/>
      <c r="N4" s="127"/>
      <c r="O4" s="127"/>
      <c r="P4" s="127"/>
      <c r="Q4" s="127"/>
      <c r="R4" s="127"/>
    </row>
    <row r="5" spans="9:18" ht="15">
      <c r="I5" s="127"/>
      <c r="J5" s="128"/>
      <c r="K5" s="127"/>
      <c r="L5" s="127"/>
      <c r="M5" s="127"/>
      <c r="N5" s="127"/>
      <c r="O5" s="127"/>
      <c r="P5" s="127"/>
      <c r="Q5" s="127"/>
      <c r="R5" s="127"/>
    </row>
    <row r="6" spans="9:18" ht="15">
      <c r="I6" s="127"/>
      <c r="J6" s="128"/>
      <c r="K6" s="127"/>
      <c r="L6" s="127"/>
      <c r="M6" s="127"/>
      <c r="N6" s="127"/>
      <c r="O6" s="127"/>
      <c r="P6" s="127"/>
      <c r="Q6" s="127"/>
      <c r="R6" s="127"/>
    </row>
    <row r="7" spans="1:18" ht="45.75" thickBot="1">
      <c r="A7" s="16" t="s">
        <v>58</v>
      </c>
      <c r="B7" s="17" t="s">
        <v>74</v>
      </c>
      <c r="C7" s="17" t="s">
        <v>59</v>
      </c>
      <c r="D7" s="18" t="s">
        <v>35</v>
      </c>
      <c r="E7" s="18" t="str">
        <f>'Gun Enabled '!E6</f>
        <v>April to June
2003/04</v>
      </c>
      <c r="F7" s="18" t="str">
        <f>'Gun Enabled '!F6</f>
        <v>April to June 2004/05</v>
      </c>
      <c r="G7" s="18" t="s">
        <v>73</v>
      </c>
      <c r="H7" s="20" t="s">
        <v>79</v>
      </c>
      <c r="I7" s="127"/>
      <c r="J7" s="128"/>
      <c r="K7" s="127"/>
      <c r="L7" s="127"/>
      <c r="M7" s="127"/>
      <c r="N7" s="127"/>
      <c r="O7" s="127"/>
      <c r="P7" s="127"/>
      <c r="Q7" s="127"/>
      <c r="R7" s="127"/>
    </row>
    <row r="8" spans="1:18" ht="165.75" customHeight="1" thickTop="1">
      <c r="A8" s="45" t="s">
        <v>56</v>
      </c>
      <c r="B8" s="130" t="s">
        <v>92</v>
      </c>
      <c r="C8" s="25" t="s">
        <v>70</v>
      </c>
      <c r="D8" s="25" t="s">
        <v>40</v>
      </c>
      <c r="E8" s="144">
        <v>0.19</v>
      </c>
      <c r="F8" s="145">
        <v>0.27</v>
      </c>
      <c r="G8" s="146" t="s">
        <v>191</v>
      </c>
      <c r="H8" s="147" t="s">
        <v>179</v>
      </c>
      <c r="I8" s="131"/>
      <c r="J8" s="128"/>
      <c r="K8" s="127"/>
      <c r="L8" s="127"/>
      <c r="M8" s="127"/>
      <c r="N8" s="127"/>
      <c r="O8" s="127"/>
      <c r="P8" s="127"/>
      <c r="Q8" s="127"/>
      <c r="R8" s="127"/>
    </row>
    <row r="9" spans="1:18" ht="165.75" customHeight="1">
      <c r="A9" s="34" t="s">
        <v>56</v>
      </c>
      <c r="B9" s="36" t="s">
        <v>92</v>
      </c>
      <c r="C9" s="36" t="s">
        <v>142</v>
      </c>
      <c r="D9" s="37" t="s">
        <v>52</v>
      </c>
      <c r="E9" s="141">
        <v>0.77</v>
      </c>
      <c r="F9" s="145">
        <v>0.91</v>
      </c>
      <c r="G9" s="139" t="s">
        <v>30</v>
      </c>
      <c r="H9" s="33" t="s">
        <v>178</v>
      </c>
      <c r="I9" s="148"/>
      <c r="J9" s="128"/>
      <c r="K9" s="127"/>
      <c r="L9" s="127"/>
      <c r="M9" s="127"/>
      <c r="N9" s="127"/>
      <c r="O9" s="127"/>
      <c r="P9" s="127"/>
      <c r="Q9" s="127"/>
      <c r="R9" s="127"/>
    </row>
    <row r="10" spans="1:18" ht="165.75" customHeight="1">
      <c r="A10" s="45" t="s">
        <v>56</v>
      </c>
      <c r="B10" s="36" t="s">
        <v>92</v>
      </c>
      <c r="C10" s="126" t="s">
        <v>69</v>
      </c>
      <c r="D10" s="126" t="s">
        <v>65</v>
      </c>
      <c r="E10" s="50">
        <v>52</v>
      </c>
      <c r="F10" s="51">
        <v>53</v>
      </c>
      <c r="G10" s="32" t="s">
        <v>192</v>
      </c>
      <c r="H10" s="149" t="s">
        <v>179</v>
      </c>
      <c r="I10" s="150"/>
      <c r="J10" s="128"/>
      <c r="K10" s="127"/>
      <c r="L10" s="127"/>
      <c r="M10" s="127"/>
      <c r="N10" s="127"/>
      <c r="O10" s="127"/>
      <c r="P10" s="127"/>
      <c r="Q10" s="127"/>
      <c r="R10" s="127"/>
    </row>
    <row r="11" spans="1:20" ht="15.75">
      <c r="A11" s="57"/>
      <c r="B11" s="127"/>
      <c r="C11" s="127"/>
      <c r="D11" s="127"/>
      <c r="E11" s="127"/>
      <c r="F11" s="127"/>
      <c r="G11" s="127"/>
      <c r="H11" s="55"/>
      <c r="I11" s="127"/>
      <c r="J11" s="151"/>
      <c r="K11" s="60"/>
      <c r="L11" s="127"/>
      <c r="M11" s="127"/>
      <c r="N11" s="127"/>
      <c r="O11" s="127"/>
      <c r="P11" s="127"/>
      <c r="Q11" s="127"/>
      <c r="R11" s="127"/>
      <c r="S11" s="127"/>
      <c r="T11" s="127"/>
    </row>
    <row r="12" spans="3:10" ht="15">
      <c r="C12" s="13"/>
      <c r="D12" s="14"/>
      <c r="E12" s="13"/>
      <c r="F12" s="13"/>
      <c r="G12" s="13"/>
      <c r="J12" s="220"/>
    </row>
    <row r="13" spans="1:10" ht="19.5" customHeight="1">
      <c r="A13" s="306" t="s">
        <v>50</v>
      </c>
      <c r="B13" s="306"/>
      <c r="C13" s="306"/>
      <c r="D13" s="306"/>
      <c r="E13" s="306"/>
      <c r="F13" s="306"/>
      <c r="G13" s="306"/>
      <c r="H13" s="306"/>
      <c r="J13" s="220"/>
    </row>
    <row r="14" spans="3:10" ht="12" customHeight="1">
      <c r="C14" s="13"/>
      <c r="D14" s="14"/>
      <c r="E14" s="13"/>
      <c r="F14" s="13"/>
      <c r="G14" s="13"/>
      <c r="J14" s="220"/>
    </row>
    <row r="15" spans="1:10" ht="19.5" customHeight="1">
      <c r="A15" s="307" t="s">
        <v>49</v>
      </c>
      <c r="B15" s="307"/>
      <c r="C15" s="307"/>
      <c r="D15" s="307"/>
      <c r="E15" s="307"/>
      <c r="F15" s="307"/>
      <c r="G15" s="307"/>
      <c r="H15" s="307"/>
      <c r="J15" s="220"/>
    </row>
    <row r="16" spans="3:10" ht="19.5" customHeight="1">
      <c r="C16" s="13"/>
      <c r="D16" s="14"/>
      <c r="E16" s="13"/>
      <c r="F16" s="13"/>
      <c r="G16" s="13"/>
      <c r="J16" s="220"/>
    </row>
    <row r="17" spans="1:10" ht="45.75" thickBot="1">
      <c r="A17" s="16" t="s">
        <v>58</v>
      </c>
      <c r="B17" s="17" t="s">
        <v>74</v>
      </c>
      <c r="C17" s="17" t="s">
        <v>59</v>
      </c>
      <c r="D17" s="18" t="s">
        <v>35</v>
      </c>
      <c r="E17" s="18" t="str">
        <f>'Gun Enabled '!E6</f>
        <v>April to June
2003/04</v>
      </c>
      <c r="F17" s="18" t="str">
        <f>'Gun Enabled '!F6</f>
        <v>April to June 2004/05</v>
      </c>
      <c r="G17" s="18" t="s">
        <v>73</v>
      </c>
      <c r="H17" s="20" t="s">
        <v>79</v>
      </c>
      <c r="J17" s="220"/>
    </row>
    <row r="18" spans="1:10" ht="120" customHeight="1" thickTop="1">
      <c r="A18" s="22" t="s">
        <v>55</v>
      </c>
      <c r="B18" s="25" t="s">
        <v>196</v>
      </c>
      <c r="C18" s="25" t="s">
        <v>210</v>
      </c>
      <c r="D18" s="25">
        <v>80</v>
      </c>
      <c r="E18" s="221">
        <v>9</v>
      </c>
      <c r="F18" s="222">
        <v>10</v>
      </c>
      <c r="G18" s="223" t="s">
        <v>31</v>
      </c>
      <c r="H18" s="224" t="s">
        <v>179</v>
      </c>
      <c r="I18" s="220"/>
      <c r="J18" s="220"/>
    </row>
    <row r="19" spans="1:10" ht="120" customHeight="1">
      <c r="A19" s="34" t="s">
        <v>56</v>
      </c>
      <c r="B19" s="36" t="s">
        <v>196</v>
      </c>
      <c r="C19" s="36" t="s">
        <v>93</v>
      </c>
      <c r="D19" s="36" t="s">
        <v>94</v>
      </c>
      <c r="E19" s="39">
        <v>32</v>
      </c>
      <c r="F19" s="40">
        <v>60</v>
      </c>
      <c r="G19" s="124" t="s">
        <v>32</v>
      </c>
      <c r="H19" s="33" t="s">
        <v>178</v>
      </c>
      <c r="I19" s="220"/>
      <c r="J19" s="225"/>
    </row>
    <row r="20" spans="1:10" ht="127.5" customHeight="1">
      <c r="A20" s="34" t="s">
        <v>57</v>
      </c>
      <c r="B20" s="36" t="s">
        <v>196</v>
      </c>
      <c r="C20" s="36" t="s">
        <v>195</v>
      </c>
      <c r="D20" s="226" t="s">
        <v>95</v>
      </c>
      <c r="E20" s="322" t="s">
        <v>197</v>
      </c>
      <c r="F20" s="323"/>
      <c r="G20" s="323"/>
      <c r="H20" s="324"/>
      <c r="I20" s="220"/>
      <c r="J20" s="220"/>
    </row>
    <row r="21" spans="1:10" ht="15" customHeight="1">
      <c r="A21" s="52"/>
      <c r="B21" s="53"/>
      <c r="C21" s="227"/>
      <c r="D21" s="228"/>
      <c r="E21" s="54"/>
      <c r="F21" s="54"/>
      <c r="G21" s="54"/>
      <c r="H21" s="54"/>
      <c r="J21" s="220"/>
    </row>
    <row r="22" spans="1:10" ht="24.75" customHeight="1">
      <c r="A22" s="306" t="s">
        <v>53</v>
      </c>
      <c r="B22" s="306"/>
      <c r="C22" s="306"/>
      <c r="D22" s="306"/>
      <c r="E22" s="306"/>
      <c r="F22" s="306"/>
      <c r="G22" s="306"/>
      <c r="H22" s="306"/>
      <c r="J22" s="220"/>
    </row>
    <row r="23" spans="4:10" ht="12" customHeight="1">
      <c r="D23" s="12"/>
      <c r="F23" s="13"/>
      <c r="G23" s="122"/>
      <c r="H23" s="13"/>
      <c r="J23" s="220"/>
    </row>
    <row r="24" spans="1:10" ht="34.5" customHeight="1">
      <c r="A24" s="325" t="s">
        <v>97</v>
      </c>
      <c r="B24" s="307"/>
      <c r="C24" s="307"/>
      <c r="D24" s="307"/>
      <c r="E24" s="307"/>
      <c r="F24" s="307"/>
      <c r="G24" s="307"/>
      <c r="H24" s="307"/>
      <c r="J24" s="220"/>
    </row>
    <row r="25" ht="15">
      <c r="J25" s="220"/>
    </row>
    <row r="26" ht="15">
      <c r="J26" s="220"/>
    </row>
    <row r="27" spans="1:10" ht="45.75" thickBot="1">
      <c r="A27" s="16" t="s">
        <v>58</v>
      </c>
      <c r="B27" s="17" t="s">
        <v>74</v>
      </c>
      <c r="C27" s="17" t="s">
        <v>59</v>
      </c>
      <c r="D27" s="18" t="s">
        <v>35</v>
      </c>
      <c r="E27" s="18" t="str">
        <f>'Gun Enabled '!E6</f>
        <v>April to June
2003/04</v>
      </c>
      <c r="F27" s="18" t="str">
        <f>'Gun Enabled '!F6</f>
        <v>April to June 2004/05</v>
      </c>
      <c r="G27" s="18" t="s">
        <v>73</v>
      </c>
      <c r="H27" s="20" t="s">
        <v>79</v>
      </c>
      <c r="J27" s="220"/>
    </row>
    <row r="28" spans="1:10" ht="99.75" customHeight="1" thickTop="1">
      <c r="A28" s="45" t="s">
        <v>55</v>
      </c>
      <c r="B28" s="130" t="s">
        <v>96</v>
      </c>
      <c r="C28" s="229" t="s">
        <v>98</v>
      </c>
      <c r="D28" s="25" t="s">
        <v>99</v>
      </c>
      <c r="E28" s="230">
        <v>32536</v>
      </c>
      <c r="F28" s="231">
        <v>32472</v>
      </c>
      <c r="G28" s="232" t="s">
        <v>143</v>
      </c>
      <c r="H28" s="224" t="s">
        <v>179</v>
      </c>
      <c r="I28" s="233"/>
      <c r="J28" s="220"/>
    </row>
    <row r="29" spans="1:10" ht="99.75" customHeight="1">
      <c r="A29" s="34" t="s">
        <v>56</v>
      </c>
      <c r="B29" s="36" t="s">
        <v>96</v>
      </c>
      <c r="C29" s="234" t="s">
        <v>100</v>
      </c>
      <c r="D29" s="37" t="s">
        <v>101</v>
      </c>
      <c r="E29" s="235">
        <v>427</v>
      </c>
      <c r="F29" s="236">
        <v>251</v>
      </c>
      <c r="G29" s="124" t="s">
        <v>33</v>
      </c>
      <c r="H29" s="149" t="s">
        <v>180</v>
      </c>
      <c r="I29" s="233"/>
      <c r="J29" s="237"/>
    </row>
    <row r="30" spans="1:10" ht="99.75" customHeight="1">
      <c r="A30" s="45" t="s">
        <v>56</v>
      </c>
      <c r="B30" s="36" t="s">
        <v>96</v>
      </c>
      <c r="C30" s="126" t="s">
        <v>102</v>
      </c>
      <c r="D30" s="37" t="s">
        <v>103</v>
      </c>
      <c r="E30" s="235">
        <v>1121</v>
      </c>
      <c r="F30" s="236">
        <v>1015</v>
      </c>
      <c r="G30" s="124" t="s">
        <v>34</v>
      </c>
      <c r="H30" s="149" t="s">
        <v>179</v>
      </c>
      <c r="I30" s="233"/>
      <c r="J30" s="220"/>
    </row>
    <row r="31" spans="1:8" ht="15.75">
      <c r="A31" s="57"/>
      <c r="B31" s="238"/>
      <c r="C31" s="238"/>
      <c r="D31" s="238"/>
      <c r="E31" s="238"/>
      <c r="F31" s="238"/>
      <c r="G31" s="238"/>
      <c r="H31" s="238"/>
    </row>
    <row r="32" spans="1:8" ht="15.75">
      <c r="A32" s="58"/>
      <c r="D32" s="12"/>
      <c r="E32" s="239"/>
      <c r="F32" s="240"/>
      <c r="G32" s="122"/>
      <c r="H32" s="13"/>
    </row>
    <row r="33" spans="1:8" ht="15.75">
      <c r="A33" s="59"/>
      <c r="B33" s="21"/>
      <c r="C33" s="21"/>
      <c r="D33" s="21"/>
      <c r="E33" s="21"/>
      <c r="F33" s="241"/>
      <c r="G33" s="21"/>
      <c r="H33" s="21"/>
    </row>
    <row r="36" spans="1:18" ht="15">
      <c r="A36" s="21"/>
      <c r="B36" s="21"/>
      <c r="C36" s="21"/>
      <c r="D36" s="21"/>
      <c r="E36" s="21"/>
      <c r="F36" s="21"/>
      <c r="G36" s="21"/>
      <c r="H36" s="21"/>
      <c r="M36" s="12"/>
      <c r="N36" s="12"/>
      <c r="O36" s="12"/>
      <c r="P36" s="12"/>
      <c r="Q36" s="12"/>
      <c r="R36" s="12"/>
    </row>
    <row r="37" spans="1:18" ht="69.75" customHeight="1">
      <c r="A37" s="21"/>
      <c r="B37" s="21"/>
      <c r="C37" s="21"/>
      <c r="D37" s="21"/>
      <c r="E37" s="21"/>
      <c r="F37" s="21"/>
      <c r="G37" s="21"/>
      <c r="H37" s="21"/>
      <c r="M37" s="12"/>
      <c r="N37" s="12"/>
      <c r="O37" s="12"/>
      <c r="P37" s="12"/>
      <c r="Q37" s="12"/>
      <c r="R37" s="12"/>
    </row>
    <row r="38" spans="1:18" ht="69.75" customHeight="1">
      <c r="A38" s="21"/>
      <c r="B38" s="21"/>
      <c r="C38" s="21"/>
      <c r="D38" s="21"/>
      <c r="E38" s="21"/>
      <c r="F38" s="21"/>
      <c r="G38" s="21"/>
      <c r="H38" s="21"/>
      <c r="M38" s="12"/>
      <c r="N38" s="12"/>
      <c r="O38" s="12"/>
      <c r="P38" s="12"/>
      <c r="Q38" s="12"/>
      <c r="R38" s="12"/>
    </row>
    <row r="39" spans="1:35" ht="69.75" customHeight="1" thickBot="1">
      <c r="A39" s="21"/>
      <c r="B39" s="21"/>
      <c r="C39" s="21"/>
      <c r="D39" s="21"/>
      <c r="E39" s="21"/>
      <c r="F39" s="21"/>
      <c r="G39" s="21"/>
      <c r="H39" s="242">
        <v>37712</v>
      </c>
      <c r="I39" s="242">
        <v>37742</v>
      </c>
      <c r="J39" s="242">
        <v>37773</v>
      </c>
      <c r="K39" s="242">
        <v>37803</v>
      </c>
      <c r="L39" s="242">
        <v>37834</v>
      </c>
      <c r="M39" s="242">
        <v>37865</v>
      </c>
      <c r="N39" s="242">
        <v>37895</v>
      </c>
      <c r="O39" s="242">
        <v>37926</v>
      </c>
      <c r="P39" s="242">
        <v>37956</v>
      </c>
      <c r="Q39" s="242">
        <v>37987</v>
      </c>
      <c r="R39" s="242">
        <v>38018</v>
      </c>
      <c r="S39" s="242">
        <v>38047</v>
      </c>
      <c r="T39" s="242" t="s">
        <v>116</v>
      </c>
      <c r="V39" s="21"/>
      <c r="W39" s="242">
        <v>37712</v>
      </c>
      <c r="X39" s="242">
        <v>37742</v>
      </c>
      <c r="Y39" s="242">
        <v>37773</v>
      </c>
      <c r="Z39" s="242">
        <v>37803</v>
      </c>
      <c r="AA39" s="242">
        <v>37834</v>
      </c>
      <c r="AB39" s="242">
        <v>37865</v>
      </c>
      <c r="AC39" s="242">
        <v>37895</v>
      </c>
      <c r="AD39" s="242">
        <v>37926</v>
      </c>
      <c r="AE39" s="242">
        <v>37956</v>
      </c>
      <c r="AF39" s="242">
        <v>37987</v>
      </c>
      <c r="AG39" s="242">
        <v>38018</v>
      </c>
      <c r="AH39" s="242">
        <v>38047</v>
      </c>
      <c r="AI39" s="242" t="s">
        <v>116</v>
      </c>
    </row>
    <row r="40" spans="2:35" ht="45.75" customHeight="1" thickTop="1">
      <c r="B40" s="21"/>
      <c r="C40" s="21"/>
      <c r="D40" s="21"/>
      <c r="E40" s="21"/>
      <c r="F40" s="21"/>
      <c r="G40" s="25" t="s">
        <v>136</v>
      </c>
      <c r="H40" s="243">
        <v>2</v>
      </c>
      <c r="I40" s="244">
        <v>2</v>
      </c>
      <c r="J40" s="25">
        <v>5</v>
      </c>
      <c r="K40" s="25"/>
      <c r="L40" s="25"/>
      <c r="M40" s="25"/>
      <c r="N40" s="25"/>
      <c r="O40" s="25"/>
      <c r="P40" s="25"/>
      <c r="Q40" s="25"/>
      <c r="R40" s="25"/>
      <c r="S40" s="25"/>
      <c r="T40" s="25">
        <f>SUM(H40:S40)</f>
        <v>9</v>
      </c>
      <c r="V40" s="25" t="s">
        <v>136</v>
      </c>
      <c r="W40" s="24">
        <v>4</v>
      </c>
      <c r="X40" s="26">
        <v>4</v>
      </c>
      <c r="Y40" s="25">
        <v>2</v>
      </c>
      <c r="Z40" s="25"/>
      <c r="AA40" s="25"/>
      <c r="AB40" s="25"/>
      <c r="AC40" s="25"/>
      <c r="AD40" s="25"/>
      <c r="AE40" s="25"/>
      <c r="AF40" s="25"/>
      <c r="AG40" s="25"/>
      <c r="AH40" s="25"/>
      <c r="AI40" s="25">
        <f>SUM(W40:AH40)</f>
        <v>10</v>
      </c>
    </row>
    <row r="41" spans="2:35" ht="45.75" customHeight="1" thickBot="1">
      <c r="B41" s="21"/>
      <c r="C41" s="21"/>
      <c r="D41" s="21"/>
      <c r="E41" s="21"/>
      <c r="F41" s="21"/>
      <c r="G41" s="36" t="s">
        <v>93</v>
      </c>
      <c r="H41" s="245">
        <v>0</v>
      </c>
      <c r="I41" s="246">
        <v>3</v>
      </c>
      <c r="J41" s="36">
        <v>29</v>
      </c>
      <c r="K41" s="36"/>
      <c r="L41" s="36"/>
      <c r="M41" s="36"/>
      <c r="N41" s="36"/>
      <c r="O41" s="36"/>
      <c r="P41" s="36"/>
      <c r="Q41" s="36"/>
      <c r="R41" s="36"/>
      <c r="S41" s="36"/>
      <c r="T41" s="36">
        <f>SUM(H41:S41)</f>
        <v>32</v>
      </c>
      <c r="V41" s="36" t="s">
        <v>93</v>
      </c>
      <c r="W41" s="247">
        <v>7</v>
      </c>
      <c r="X41" s="248">
        <v>14</v>
      </c>
      <c r="Y41" s="36">
        <v>39</v>
      </c>
      <c r="Z41" s="36"/>
      <c r="AA41" s="36"/>
      <c r="AB41" s="36"/>
      <c r="AC41" s="36"/>
      <c r="AD41" s="36"/>
      <c r="AE41" s="36"/>
      <c r="AF41" s="36"/>
      <c r="AG41" s="36"/>
      <c r="AH41" s="36"/>
      <c r="AI41" s="36">
        <f>SUM(W41:AH41)</f>
        <v>60</v>
      </c>
    </row>
    <row r="42" spans="3:35" ht="45.75" customHeight="1" thickTop="1">
      <c r="C42" s="21"/>
      <c r="D42" s="21"/>
      <c r="E42" s="21"/>
      <c r="F42" s="21"/>
      <c r="G42" s="249" t="s">
        <v>193</v>
      </c>
      <c r="H42" s="250">
        <f>SUM(H40)</f>
        <v>2</v>
      </c>
      <c r="I42" s="249">
        <f>SUM($H$40:H40)</f>
        <v>2</v>
      </c>
      <c r="J42" s="249">
        <f>SUM($H$40:J40)</f>
        <v>9</v>
      </c>
      <c r="K42" s="249">
        <f>SUM($H$40:K40)</f>
        <v>9</v>
      </c>
      <c r="L42" s="249">
        <f>SUM($H$40:L40)</f>
        <v>9</v>
      </c>
      <c r="M42" s="249">
        <f>SUM($H$40:M40)</f>
        <v>9</v>
      </c>
      <c r="N42" s="249">
        <f>SUM($H$40:N40)</f>
        <v>9</v>
      </c>
      <c r="O42" s="249">
        <f>SUM($H$40:O40)</f>
        <v>9</v>
      </c>
      <c r="P42" s="249">
        <f>SUM($H$40:P40)</f>
        <v>9</v>
      </c>
      <c r="Q42" s="249">
        <f>SUM($H$40:Q40)</f>
        <v>9</v>
      </c>
      <c r="R42" s="249">
        <f>SUM($H$40:R40)</f>
        <v>9</v>
      </c>
      <c r="S42" s="249">
        <f>SUM($H$40:S40)</f>
        <v>9</v>
      </c>
      <c r="T42" s="249">
        <f>SUM(T40)</f>
        <v>9</v>
      </c>
      <c r="V42" s="249" t="s">
        <v>193</v>
      </c>
      <c r="W42" s="249">
        <f>SUM(W40)</f>
        <v>4</v>
      </c>
      <c r="X42" s="249">
        <f>SUM($W$40:X40)</f>
        <v>8</v>
      </c>
      <c r="Y42" s="249">
        <f>SUM($W$40:Y40)</f>
        <v>10</v>
      </c>
      <c r="Z42" s="249">
        <f>SUM($W$40:Z40)</f>
        <v>10</v>
      </c>
      <c r="AA42" s="249">
        <f>SUM($W$40:AA40)</f>
        <v>10</v>
      </c>
      <c r="AB42" s="249">
        <f>SUM($W$40:AB40)</f>
        <v>10</v>
      </c>
      <c r="AC42" s="249">
        <f>SUM($W$40:AC40)</f>
        <v>10</v>
      </c>
      <c r="AD42" s="249">
        <f>SUM($W$40:AD40)</f>
        <v>10</v>
      </c>
      <c r="AE42" s="249">
        <f>SUM($W$40:AE40)</f>
        <v>10</v>
      </c>
      <c r="AF42" s="249">
        <f>SUM($W$40:AF40)</f>
        <v>10</v>
      </c>
      <c r="AG42" s="249">
        <f>SUM($W$40:AG40)</f>
        <v>10</v>
      </c>
      <c r="AH42" s="249">
        <f>SUM($W$40:AH40)</f>
        <v>10</v>
      </c>
      <c r="AI42" s="249">
        <f>SUM(AI40)</f>
        <v>10</v>
      </c>
    </row>
    <row r="43" spans="3:35" ht="45.75" customHeight="1">
      <c r="C43" s="21"/>
      <c r="D43" s="21"/>
      <c r="E43" s="21"/>
      <c r="F43" s="21"/>
      <c r="G43" s="251" t="s">
        <v>194</v>
      </c>
      <c r="H43" s="251">
        <f>SUM(H41)</f>
        <v>0</v>
      </c>
      <c r="I43" s="251">
        <f>SUM($H$41:H41)</f>
        <v>0</v>
      </c>
      <c r="J43" s="251">
        <f>SUM($H$41:J41)</f>
        <v>32</v>
      </c>
      <c r="K43" s="251">
        <f>SUM($H$41:K41)</f>
        <v>32</v>
      </c>
      <c r="L43" s="251">
        <f>SUM($H$41:L41)</f>
        <v>32</v>
      </c>
      <c r="M43" s="251">
        <f>SUM($H$41:M41)</f>
        <v>32</v>
      </c>
      <c r="N43" s="251">
        <f>SUM($H$41:N41)</f>
        <v>32</v>
      </c>
      <c r="O43" s="251">
        <f>SUM($H$41:O41)</f>
        <v>32</v>
      </c>
      <c r="P43" s="251">
        <f>SUM($H$41:P41)</f>
        <v>32</v>
      </c>
      <c r="Q43" s="251">
        <f>SUM($H$41:Q41)</f>
        <v>32</v>
      </c>
      <c r="R43" s="251">
        <f>SUM($H$41:R41)</f>
        <v>32</v>
      </c>
      <c r="S43" s="251">
        <f>SUM($H$41:S41)</f>
        <v>32</v>
      </c>
      <c r="T43" s="251">
        <f>SUM(T41)</f>
        <v>32</v>
      </c>
      <c r="V43" s="251" t="s">
        <v>194</v>
      </c>
      <c r="W43" s="251">
        <f>SUM(W41)</f>
        <v>7</v>
      </c>
      <c r="X43" s="251">
        <f>SUM($W$41:X41)</f>
        <v>21</v>
      </c>
      <c r="Y43" s="251">
        <f>SUM($W$41:Y41)</f>
        <v>60</v>
      </c>
      <c r="Z43" s="251">
        <f>SUM($W$41:Z41)</f>
        <v>60</v>
      </c>
      <c r="AA43" s="251">
        <f>SUM($W$41:AA41)</f>
        <v>60</v>
      </c>
      <c r="AB43" s="251">
        <f>SUM($W$41:AB41)</f>
        <v>60</v>
      </c>
      <c r="AC43" s="251">
        <f>SUM($W$41:AC41)</f>
        <v>60</v>
      </c>
      <c r="AD43" s="251">
        <f>SUM($W$41:AD41)</f>
        <v>60</v>
      </c>
      <c r="AE43" s="251">
        <f>SUM($W$41:AE41)</f>
        <v>60</v>
      </c>
      <c r="AF43" s="251">
        <f>SUM($W$41:AF41)</f>
        <v>60</v>
      </c>
      <c r="AG43" s="251">
        <f>SUM($W$41:AG41)</f>
        <v>60</v>
      </c>
      <c r="AH43" s="251">
        <f>SUM($W$41:AH41)</f>
        <v>60</v>
      </c>
      <c r="AI43" s="251">
        <f>SUM(AI41)</f>
        <v>60</v>
      </c>
    </row>
    <row r="44" spans="3:18" ht="15">
      <c r="C44" s="21"/>
      <c r="D44" s="21"/>
      <c r="E44" s="21"/>
      <c r="F44" s="21"/>
      <c r="G44" s="21"/>
      <c r="H44" s="21"/>
      <c r="M44" s="12"/>
      <c r="N44" s="12"/>
      <c r="O44" s="12"/>
      <c r="P44" s="12"/>
      <c r="Q44" s="12"/>
      <c r="R44" s="12"/>
    </row>
    <row r="45" spans="3:35" ht="15.75" thickBot="1">
      <c r="C45" s="21"/>
      <c r="D45" s="21"/>
      <c r="E45" s="21"/>
      <c r="F45" s="21"/>
      <c r="G45" s="21"/>
      <c r="H45" s="242">
        <v>37712</v>
      </c>
      <c r="I45" s="242">
        <v>37742</v>
      </c>
      <c r="J45" s="242">
        <v>37773</v>
      </c>
      <c r="K45" s="242">
        <v>37803</v>
      </c>
      <c r="L45" s="242">
        <v>37834</v>
      </c>
      <c r="M45" s="242">
        <v>37865</v>
      </c>
      <c r="N45" s="242">
        <v>37895</v>
      </c>
      <c r="O45" s="242">
        <v>37926</v>
      </c>
      <c r="P45" s="242">
        <v>37956</v>
      </c>
      <c r="Q45" s="242">
        <v>37987</v>
      </c>
      <c r="R45" s="242">
        <v>38018</v>
      </c>
      <c r="S45" s="242">
        <v>38047</v>
      </c>
      <c r="T45" s="242" t="s">
        <v>116</v>
      </c>
      <c r="V45" s="21"/>
      <c r="W45" s="242">
        <v>38078</v>
      </c>
      <c r="X45" s="242">
        <v>38108</v>
      </c>
      <c r="Y45" s="242">
        <v>38139</v>
      </c>
      <c r="Z45" s="242">
        <v>38169</v>
      </c>
      <c r="AA45" s="242">
        <v>38200</v>
      </c>
      <c r="AB45" s="242">
        <v>38231</v>
      </c>
      <c r="AC45" s="242">
        <v>38261</v>
      </c>
      <c r="AD45" s="242">
        <v>38292</v>
      </c>
      <c r="AE45" s="242">
        <v>38322</v>
      </c>
      <c r="AF45" s="242">
        <v>38353</v>
      </c>
      <c r="AG45" s="242">
        <v>38384</v>
      </c>
      <c r="AH45" s="242">
        <v>38412</v>
      </c>
      <c r="AI45" s="242" t="s">
        <v>116</v>
      </c>
    </row>
    <row r="46" spans="3:35" ht="33" customHeight="1" thickTop="1">
      <c r="C46" s="252"/>
      <c r="E46" s="62"/>
      <c r="F46" s="62"/>
      <c r="G46" s="229" t="s">
        <v>98</v>
      </c>
      <c r="H46" s="253">
        <v>10757</v>
      </c>
      <c r="I46" s="254">
        <v>10995</v>
      </c>
      <c r="J46" s="254">
        <v>10784</v>
      </c>
      <c r="K46" s="254"/>
      <c r="L46" s="254"/>
      <c r="M46" s="254"/>
      <c r="N46" s="254"/>
      <c r="O46" s="254"/>
      <c r="P46" s="254"/>
      <c r="Q46" s="254"/>
      <c r="R46" s="254"/>
      <c r="S46" s="253"/>
      <c r="T46" s="255">
        <f>SUM(H46:S46)</f>
        <v>32536</v>
      </c>
      <c r="V46" s="229" t="s">
        <v>98</v>
      </c>
      <c r="W46" s="253">
        <v>10960</v>
      </c>
      <c r="X46" s="253">
        <v>10861</v>
      </c>
      <c r="Y46" s="253">
        <v>10651</v>
      </c>
      <c r="Z46" s="253"/>
      <c r="AA46" s="253"/>
      <c r="AB46" s="253"/>
      <c r="AC46" s="253"/>
      <c r="AD46" s="253"/>
      <c r="AE46" s="253"/>
      <c r="AF46" s="253"/>
      <c r="AG46" s="253"/>
      <c r="AH46" s="253"/>
      <c r="AI46" s="255">
        <f>SUM(W46:AH46)</f>
        <v>32472</v>
      </c>
    </row>
    <row r="47" spans="3:35" ht="33" customHeight="1">
      <c r="C47" s="252"/>
      <c r="E47" s="62"/>
      <c r="F47" s="62"/>
      <c r="G47" s="234" t="s">
        <v>100</v>
      </c>
      <c r="H47" s="256">
        <v>48</v>
      </c>
      <c r="I47" s="257">
        <v>78</v>
      </c>
      <c r="J47" s="257">
        <v>301</v>
      </c>
      <c r="K47" s="257"/>
      <c r="L47" s="257"/>
      <c r="M47" s="257"/>
      <c r="N47" s="257"/>
      <c r="O47" s="257"/>
      <c r="P47" s="257"/>
      <c r="Q47" s="257"/>
      <c r="R47" s="257"/>
      <c r="S47" s="256"/>
      <c r="T47" s="256">
        <f>SUM(H47:S47)</f>
        <v>427</v>
      </c>
      <c r="V47" s="234" t="s">
        <v>100</v>
      </c>
      <c r="W47" s="256">
        <v>79</v>
      </c>
      <c r="X47" s="256">
        <v>138</v>
      </c>
      <c r="Y47" s="256">
        <v>34</v>
      </c>
      <c r="Z47" s="256"/>
      <c r="AA47" s="256"/>
      <c r="AB47" s="256"/>
      <c r="AC47" s="256"/>
      <c r="AD47" s="256"/>
      <c r="AE47" s="256"/>
      <c r="AF47" s="256"/>
      <c r="AG47" s="256"/>
      <c r="AH47" s="256"/>
      <c r="AI47" s="256">
        <f>SUM(W47:AH47)</f>
        <v>251</v>
      </c>
    </row>
    <row r="48" spans="3:35" ht="33" customHeight="1" thickBot="1">
      <c r="C48" s="258"/>
      <c r="E48" s="61"/>
      <c r="F48" s="61"/>
      <c r="G48" s="126" t="s">
        <v>102</v>
      </c>
      <c r="H48" s="256">
        <v>381</v>
      </c>
      <c r="I48" s="257">
        <v>396</v>
      </c>
      <c r="J48" s="257">
        <v>344</v>
      </c>
      <c r="K48" s="257"/>
      <c r="L48" s="257"/>
      <c r="M48" s="257"/>
      <c r="N48" s="257"/>
      <c r="O48" s="257"/>
      <c r="P48" s="257"/>
      <c r="Q48" s="257"/>
      <c r="R48" s="257"/>
      <c r="S48" s="256"/>
      <c r="T48" s="235">
        <f>SUM(H48:S48)</f>
        <v>1121</v>
      </c>
      <c r="V48" s="126" t="s">
        <v>102</v>
      </c>
      <c r="W48" s="256">
        <v>292</v>
      </c>
      <c r="X48" s="256">
        <v>299</v>
      </c>
      <c r="Y48" s="256">
        <v>424</v>
      </c>
      <c r="Z48" s="256"/>
      <c r="AA48" s="256"/>
      <c r="AB48" s="256"/>
      <c r="AC48" s="256"/>
      <c r="AD48" s="256"/>
      <c r="AE48" s="256"/>
      <c r="AF48" s="256"/>
      <c r="AG48" s="256"/>
      <c r="AH48" s="256"/>
      <c r="AI48" s="235">
        <f>SUM(W48:AH48)</f>
        <v>1015</v>
      </c>
    </row>
    <row r="49" spans="7:35" ht="60.75" thickTop="1">
      <c r="G49" s="259" t="s">
        <v>98</v>
      </c>
      <c r="H49" s="260"/>
      <c r="I49" s="261"/>
      <c r="J49" s="261"/>
      <c r="K49" s="261"/>
      <c r="L49" s="261"/>
      <c r="M49" s="261"/>
      <c r="N49" s="261"/>
      <c r="O49" s="261"/>
      <c r="P49" s="261"/>
      <c r="Q49" s="261"/>
      <c r="R49" s="261"/>
      <c r="S49" s="260"/>
      <c r="T49" s="260"/>
      <c r="V49" s="259" t="s">
        <v>98</v>
      </c>
      <c r="W49" s="260"/>
      <c r="X49" s="261"/>
      <c r="Y49" s="261"/>
      <c r="Z49" s="261"/>
      <c r="AA49" s="261"/>
      <c r="AB49" s="261"/>
      <c r="AC49" s="261"/>
      <c r="AD49" s="261"/>
      <c r="AE49" s="261"/>
      <c r="AF49" s="261"/>
      <c r="AG49" s="261"/>
      <c r="AH49" s="260"/>
      <c r="AI49" s="260"/>
    </row>
    <row r="50" spans="7:35" ht="60">
      <c r="G50" s="262" t="s">
        <v>100</v>
      </c>
      <c r="H50" s="260"/>
      <c r="I50" s="261"/>
      <c r="J50" s="261"/>
      <c r="K50" s="261"/>
      <c r="L50" s="261"/>
      <c r="M50" s="261"/>
      <c r="N50" s="261"/>
      <c r="O50" s="261"/>
      <c r="P50" s="261"/>
      <c r="Q50" s="261"/>
      <c r="R50" s="261"/>
      <c r="S50" s="260"/>
      <c r="T50" s="260"/>
      <c r="V50" s="262" t="s">
        <v>100</v>
      </c>
      <c r="W50" s="260"/>
      <c r="X50" s="261"/>
      <c r="Y50" s="261"/>
      <c r="Z50" s="261"/>
      <c r="AA50" s="261"/>
      <c r="AB50" s="261"/>
      <c r="AC50" s="261"/>
      <c r="AD50" s="261"/>
      <c r="AE50" s="261"/>
      <c r="AF50" s="261"/>
      <c r="AG50" s="261"/>
      <c r="AH50" s="260"/>
      <c r="AI50" s="260"/>
    </row>
    <row r="51" spans="7:35" ht="45">
      <c r="G51" s="263" t="s">
        <v>102</v>
      </c>
      <c r="H51" s="260"/>
      <c r="I51" s="261"/>
      <c r="J51" s="261"/>
      <c r="K51" s="261"/>
      <c r="L51" s="261"/>
      <c r="M51" s="261"/>
      <c r="N51" s="261"/>
      <c r="O51" s="261"/>
      <c r="P51" s="261"/>
      <c r="Q51" s="261"/>
      <c r="R51" s="261"/>
      <c r="S51" s="260"/>
      <c r="T51" s="260"/>
      <c r="V51" s="263" t="s">
        <v>102</v>
      </c>
      <c r="W51" s="260"/>
      <c r="X51" s="261"/>
      <c r="Y51" s="261"/>
      <c r="Z51" s="261"/>
      <c r="AA51" s="261"/>
      <c r="AB51" s="261"/>
      <c r="AC51" s="261"/>
      <c r="AD51" s="261"/>
      <c r="AE51" s="261"/>
      <c r="AF51" s="261"/>
      <c r="AG51" s="261"/>
      <c r="AH51" s="260"/>
      <c r="AI51" s="260"/>
    </row>
    <row r="53" spans="5:7" ht="15">
      <c r="E53" s="62"/>
      <c r="F53" s="62"/>
      <c r="G53" s="62"/>
    </row>
    <row r="54" spans="5:6" ht="15">
      <c r="E54" s="62"/>
      <c r="F54" s="62"/>
    </row>
  </sheetData>
  <mergeCells count="7">
    <mergeCell ref="A2:H2"/>
    <mergeCell ref="A4:H4"/>
    <mergeCell ref="A13:H13"/>
    <mergeCell ref="A24:H24"/>
    <mergeCell ref="A22:H22"/>
    <mergeCell ref="A15:H15"/>
    <mergeCell ref="E20:H20"/>
  </mergeCells>
  <printOptions/>
  <pageMargins left="0.4724409448818898" right="0.4724409448818898" top="0.7874015748031497" bottom="0.984251968503937" header="0.5118110236220472" footer="0.5118110236220472"/>
  <pageSetup fitToHeight="1" fitToWidth="1" horizontalDpi="600" verticalDpi="600" orientation="portrait" paperSize="9" scale="45" r:id="rId2"/>
  <headerFooter alignWithMargins="0">
    <oddFooter>&amp;L&amp;"Arial,Italic"&amp;8Produced by SCD12 MIU&amp;R&amp;"Arial,Italic"&amp;8Page 3</oddFooter>
  </headerFooter>
  <drawing r:id="rId1"/>
</worksheet>
</file>

<file path=xl/worksheets/sheet6.xml><?xml version="1.0" encoding="utf-8"?>
<worksheet xmlns="http://schemas.openxmlformats.org/spreadsheetml/2006/main" xmlns:r="http://schemas.openxmlformats.org/officeDocument/2006/relationships">
  <dimension ref="A1:AX43"/>
  <sheetViews>
    <sheetView tabSelected="1" zoomScale="85" zoomScaleNormal="85" workbookViewId="0" topLeftCell="A1">
      <selection activeCell="A1" sqref="A1"/>
    </sheetView>
  </sheetViews>
  <sheetFormatPr defaultColWidth="9.140625" defaultRowHeight="12.75"/>
  <cols>
    <col min="1" max="1" width="9.140625" style="12" customWidth="1"/>
    <col min="2" max="2" width="40.7109375" style="12" customWidth="1"/>
    <col min="3" max="3" width="90.7109375" style="12" customWidth="1"/>
    <col min="4" max="4" width="51.28125" style="12" bestFit="1" customWidth="1"/>
    <col min="5" max="5" width="22.57421875" style="61" customWidth="1"/>
    <col min="6" max="7" width="16.7109375" style="12" customWidth="1"/>
    <col min="8" max="8" width="52.28125" style="12" bestFit="1" customWidth="1"/>
    <col min="9" max="9" width="18.57421875" style="12" customWidth="1"/>
    <col min="10" max="19" width="9.140625" style="21" customWidth="1"/>
    <col min="20" max="22" width="9.140625" style="12" customWidth="1"/>
    <col min="23" max="23" width="27.57421875" style="12" customWidth="1"/>
    <col min="24" max="16384" width="9.140625" style="12" customWidth="1"/>
  </cols>
  <sheetData>
    <row r="1" spans="2:19" ht="30" customHeight="1">
      <c r="B1" s="15"/>
      <c r="C1" s="15"/>
      <c r="D1"/>
      <c r="E1"/>
      <c r="F1"/>
      <c r="G1"/>
      <c r="H1"/>
      <c r="I1" s="15"/>
      <c r="J1" s="127"/>
      <c r="K1" s="128"/>
      <c r="L1" s="127"/>
      <c r="M1" s="127"/>
      <c r="N1" s="127"/>
      <c r="O1" s="127"/>
      <c r="P1" s="127"/>
      <c r="Q1" s="127"/>
      <c r="R1" s="127"/>
      <c r="S1" s="127"/>
    </row>
    <row r="2" spans="1:11" ht="19.5" customHeight="1">
      <c r="A2" s="306" t="s">
        <v>208</v>
      </c>
      <c r="B2" s="306"/>
      <c r="C2" s="306"/>
      <c r="D2"/>
      <c r="E2"/>
      <c r="F2"/>
      <c r="G2"/>
      <c r="H2"/>
      <c r="I2" s="15"/>
      <c r="K2" s="220"/>
    </row>
    <row r="3" spans="4:11" ht="30" customHeight="1">
      <c r="D3"/>
      <c r="E3"/>
      <c r="F3"/>
      <c r="G3"/>
      <c r="H3"/>
      <c r="K3" s="220"/>
    </row>
    <row r="4" spans="1:11" ht="30" customHeight="1" thickBot="1">
      <c r="A4" s="265" t="s">
        <v>199</v>
      </c>
      <c r="B4" s="265" t="s">
        <v>198</v>
      </c>
      <c r="C4" s="265" t="s">
        <v>200</v>
      </c>
      <c r="D4"/>
      <c r="E4"/>
      <c r="F4"/>
      <c r="G4"/>
      <c r="H4"/>
      <c r="I4"/>
      <c r="K4" s="220"/>
    </row>
    <row r="5" spans="1:11" ht="109.5" customHeight="1" thickTop="1">
      <c r="A5" s="22">
        <v>1</v>
      </c>
      <c r="B5" s="22" t="s">
        <v>205</v>
      </c>
      <c r="C5" s="267" t="s">
        <v>206</v>
      </c>
      <c r="D5"/>
      <c r="E5"/>
      <c r="F5"/>
      <c r="G5"/>
      <c r="H5"/>
      <c r="I5"/>
      <c r="J5" s="220"/>
      <c r="K5" s="220"/>
    </row>
    <row r="6" spans="1:11" ht="135" customHeight="1">
      <c r="A6" s="34">
        <v>2</v>
      </c>
      <c r="B6" s="34" t="s">
        <v>212</v>
      </c>
      <c r="C6" s="270" t="s">
        <v>213</v>
      </c>
      <c r="D6"/>
      <c r="E6"/>
      <c r="F6"/>
      <c r="G6"/>
      <c r="H6"/>
      <c r="I6"/>
      <c r="J6" s="220"/>
      <c r="K6" s="220"/>
    </row>
    <row r="7" spans="1:11" ht="109.5" customHeight="1">
      <c r="A7" s="45">
        <v>3</v>
      </c>
      <c r="B7" s="45" t="s">
        <v>202</v>
      </c>
      <c r="C7" s="266" t="s">
        <v>211</v>
      </c>
      <c r="D7" s="269"/>
      <c r="E7"/>
      <c r="F7"/>
      <c r="G7"/>
      <c r="H7"/>
      <c r="I7"/>
      <c r="J7" s="220"/>
      <c r="K7" s="220"/>
    </row>
    <row r="8" spans="1:11" ht="109.5" customHeight="1">
      <c r="A8" s="34">
        <v>4</v>
      </c>
      <c r="B8" s="34" t="s">
        <v>201</v>
      </c>
      <c r="C8" s="36" t="s">
        <v>204</v>
      </c>
      <c r="D8"/>
      <c r="E8"/>
      <c r="F8"/>
      <c r="G8"/>
      <c r="H8"/>
      <c r="I8"/>
      <c r="J8" s="220"/>
      <c r="K8" s="225"/>
    </row>
    <row r="9" spans="1:11" ht="135" customHeight="1">
      <c r="A9" s="45">
        <v>5</v>
      </c>
      <c r="B9" s="34" t="s">
        <v>203</v>
      </c>
      <c r="C9" s="268" t="s">
        <v>207</v>
      </c>
      <c r="D9"/>
      <c r="E9"/>
      <c r="F9"/>
      <c r="G9"/>
      <c r="H9"/>
      <c r="I9"/>
      <c r="J9" s="220"/>
      <c r="K9" s="220"/>
    </row>
    <row r="10" spans="2:11" ht="15" customHeight="1">
      <c r="B10" s="52"/>
      <c r="C10" s="53"/>
      <c r="D10"/>
      <c r="E10"/>
      <c r="F10" s="54"/>
      <c r="G10" s="54"/>
      <c r="H10" s="54"/>
      <c r="I10" s="54"/>
      <c r="K10" s="220"/>
    </row>
    <row r="11" spans="2:11" ht="24.75" customHeight="1">
      <c r="B11" s="326"/>
      <c r="C11" s="326"/>
      <c r="D11" s="326"/>
      <c r="E11" s="326"/>
      <c r="F11" s="326"/>
      <c r="G11" s="326"/>
      <c r="H11" s="326"/>
      <c r="I11" s="326"/>
      <c r="K11" s="220"/>
    </row>
    <row r="12" spans="5:11" ht="12" customHeight="1">
      <c r="E12" s="12"/>
      <c r="G12" s="13"/>
      <c r="H12" s="122"/>
      <c r="I12" s="13"/>
      <c r="K12" s="220"/>
    </row>
    <row r="13" spans="2:11" ht="34.5" customHeight="1">
      <c r="B13"/>
      <c r="C13"/>
      <c r="D13"/>
      <c r="E13"/>
      <c r="F13"/>
      <c r="G13"/>
      <c r="H13"/>
      <c r="I13"/>
      <c r="K13" s="220"/>
    </row>
    <row r="14" ht="15">
      <c r="K14" s="220"/>
    </row>
    <row r="15" ht="15">
      <c r="K15" s="220"/>
    </row>
    <row r="16" spans="2:11" ht="15">
      <c r="B16"/>
      <c r="C16"/>
      <c r="D16"/>
      <c r="E16"/>
      <c r="F16"/>
      <c r="G16"/>
      <c r="H16"/>
      <c r="I16"/>
      <c r="K16" s="220"/>
    </row>
    <row r="17" spans="2:11" ht="71.25" customHeight="1">
      <c r="B17"/>
      <c r="C17"/>
      <c r="D17"/>
      <c r="E17"/>
      <c r="F17"/>
      <c r="G17"/>
      <c r="H17"/>
      <c r="I17"/>
      <c r="J17" s="233"/>
      <c r="K17" s="220"/>
    </row>
    <row r="18" spans="2:11" ht="75.75" customHeight="1">
      <c r="B18"/>
      <c r="C18"/>
      <c r="D18"/>
      <c r="E18"/>
      <c r="F18"/>
      <c r="G18"/>
      <c r="H18"/>
      <c r="I18"/>
      <c r="J18" s="233"/>
      <c r="K18" s="237"/>
    </row>
    <row r="19" spans="2:22" ht="84.75" customHeight="1">
      <c r="B19"/>
      <c r="C19"/>
      <c r="D19"/>
      <c r="E19"/>
      <c r="F19"/>
      <c r="G19"/>
      <c r="H19"/>
      <c r="I19"/>
      <c r="J19"/>
      <c r="K19"/>
      <c r="L19"/>
      <c r="M19"/>
      <c r="N19"/>
      <c r="O19"/>
      <c r="P19"/>
      <c r="Q19"/>
      <c r="R19"/>
      <c r="S19"/>
      <c r="T19"/>
      <c r="U19"/>
      <c r="V19"/>
    </row>
    <row r="20" spans="2:44" ht="15.75">
      <c r="B20" s="57"/>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row>
    <row r="21" spans="2:9" ht="15.75">
      <c r="B21" s="58"/>
      <c r="E21" s="12"/>
      <c r="F21" s="239"/>
      <c r="G21" s="240"/>
      <c r="H21" s="122"/>
      <c r="I21" s="13"/>
    </row>
    <row r="22" spans="2:9" ht="15.75">
      <c r="B22" s="59"/>
      <c r="C22" s="21"/>
      <c r="D22" s="21"/>
      <c r="E22" s="21"/>
      <c r="F22" s="21"/>
      <c r="G22" s="241"/>
      <c r="H22" s="21"/>
      <c r="I22" s="21"/>
    </row>
    <row r="25" spans="2:19" ht="15">
      <c r="B25" s="21"/>
      <c r="C25" s="21"/>
      <c r="D25" s="21"/>
      <c r="E25" s="21"/>
      <c r="F25" s="21"/>
      <c r="G25" s="21"/>
      <c r="H25" s="21"/>
      <c r="I25" s="21"/>
      <c r="N25" s="12"/>
      <c r="O25" s="12"/>
      <c r="P25" s="12"/>
      <c r="Q25" s="12"/>
      <c r="R25" s="12"/>
      <c r="S25" s="12"/>
    </row>
    <row r="26" spans="2:19" ht="69.75" customHeight="1">
      <c r="B26" s="21"/>
      <c r="C26" s="21"/>
      <c r="D26" s="21"/>
      <c r="E26" s="21"/>
      <c r="F26" s="21"/>
      <c r="G26" s="21"/>
      <c r="H26" s="21"/>
      <c r="I26" s="21"/>
      <c r="N26" s="12"/>
      <c r="O26" s="12"/>
      <c r="P26" s="12"/>
      <c r="Q26" s="12"/>
      <c r="R26" s="12"/>
      <c r="S26" s="12"/>
    </row>
    <row r="27" spans="2:19" ht="69.75" customHeight="1">
      <c r="B27" s="21"/>
      <c r="C27" s="21"/>
      <c r="D27" s="21"/>
      <c r="E27" s="21"/>
      <c r="F27" s="21"/>
      <c r="G27" s="21"/>
      <c r="H27" s="21"/>
      <c r="I27" s="21"/>
      <c r="N27" s="12"/>
      <c r="O27" s="12"/>
      <c r="P27" s="12"/>
      <c r="Q27" s="12"/>
      <c r="R27" s="12"/>
      <c r="S27" s="12"/>
    </row>
    <row r="28" spans="2:50" ht="69.75" customHeight="1">
      <c r="B28" s="21"/>
      <c r="C28" s="21"/>
      <c r="D28" s="21"/>
      <c r="E28" s="21"/>
      <c r="F28" s="21"/>
      <c r="G28" s="2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3:50" ht="45.75" customHeight="1">
      <c r="C29" s="21"/>
      <c r="D29" s="21"/>
      <c r="E29" s="21"/>
      <c r="F29" s="21"/>
      <c r="G29" s="21"/>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3:50" ht="45.75" customHeight="1">
      <c r="C30" s="21"/>
      <c r="D30" s="21"/>
      <c r="E30" s="21"/>
      <c r="F30" s="21"/>
      <c r="G30" s="21"/>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4:50" ht="45.75" customHeight="1">
      <c r="D31" s="21"/>
      <c r="E31" s="21"/>
      <c r="F31" s="21"/>
      <c r="G31" s="2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4:50" ht="45.75" customHeight="1">
      <c r="D32" s="21"/>
      <c r="E32" s="21"/>
      <c r="F32" s="21"/>
      <c r="G32" s="21"/>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4:50" ht="15">
      <c r="D33" s="21"/>
      <c r="E33" s="21"/>
      <c r="F33" s="21"/>
      <c r="G33" s="21"/>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4:50" ht="15">
      <c r="D34" s="21"/>
      <c r="E34" s="21"/>
      <c r="F34" s="21"/>
      <c r="G34" s="21"/>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4:50" ht="33" customHeight="1">
      <c r="D35" s="252"/>
      <c r="F35" s="62"/>
      <c r="G35" s="62"/>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4:50" ht="33" customHeight="1">
      <c r="D36" s="252"/>
      <c r="F36" s="62"/>
      <c r="G36" s="62"/>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4:50" ht="33" customHeight="1">
      <c r="D37" s="258"/>
      <c r="F37" s="61"/>
      <c r="G37" s="61"/>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8:50" ht="15">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8:50" ht="15">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8:36" ht="45">
      <c r="H40"/>
      <c r="I40"/>
      <c r="J40"/>
      <c r="K40"/>
      <c r="L40"/>
      <c r="M40"/>
      <c r="N40"/>
      <c r="O40"/>
      <c r="P40"/>
      <c r="Q40"/>
      <c r="R40"/>
      <c r="S40"/>
      <c r="T40"/>
      <c r="U40"/>
      <c r="V40"/>
      <c r="W40" s="263" t="s">
        <v>102</v>
      </c>
      <c r="X40" s="260"/>
      <c r="Y40" s="261"/>
      <c r="Z40" s="261"/>
      <c r="AA40" s="261"/>
      <c r="AB40" s="261"/>
      <c r="AC40" s="261"/>
      <c r="AD40" s="261"/>
      <c r="AE40" s="261"/>
      <c r="AF40" s="261"/>
      <c r="AG40" s="261"/>
      <c r="AH40" s="261"/>
      <c r="AI40" s="260"/>
      <c r="AJ40" s="260"/>
    </row>
    <row r="41" spans="8:12" ht="15">
      <c r="H41"/>
      <c r="I41"/>
      <c r="J41"/>
      <c r="K41"/>
      <c r="L41"/>
    </row>
    <row r="42" spans="6:12" ht="15">
      <c r="F42" s="62"/>
      <c r="G42" s="62"/>
      <c r="H42"/>
      <c r="I42"/>
      <c r="J42"/>
      <c r="K42"/>
      <c r="L42"/>
    </row>
    <row r="43" spans="6:7" ht="15">
      <c r="F43" s="62"/>
      <c r="G43" s="62"/>
    </row>
  </sheetData>
  <mergeCells count="2">
    <mergeCell ref="B11:I11"/>
    <mergeCell ref="A2:C2"/>
  </mergeCells>
  <printOptions horizontalCentered="1"/>
  <pageMargins left="0.4724409448818898" right="0.4724409448818898" top="0.7874015748031497" bottom="0.984251968503937" header="0.5118110236220472" footer="0.5118110236220472"/>
  <pageSetup horizontalDpi="600" verticalDpi="600" orientation="portrait" paperSize="9" scale="55" r:id="rId2"/>
  <headerFooter alignWithMargins="0">
    <oddFooter>&amp;L&amp;"Arial,Italic"&amp;8Produced by SCD12 MIU&amp;R&amp;"Arial,Italic"&amp;8Page 4</oddFooter>
  </headerFooter>
  <drawing r:id="rId1"/>
</worksheet>
</file>

<file path=xl/worksheets/sheet7.xml><?xml version="1.0" encoding="utf-8"?>
<worksheet xmlns="http://schemas.openxmlformats.org/spreadsheetml/2006/main" xmlns:r="http://schemas.openxmlformats.org/officeDocument/2006/relationships">
  <dimension ref="A1:I54"/>
  <sheetViews>
    <sheetView zoomScale="75" zoomScaleNormal="75" workbookViewId="0" topLeftCell="A1">
      <selection activeCell="S22" sqref="S22"/>
    </sheetView>
  </sheetViews>
  <sheetFormatPr defaultColWidth="9.140625" defaultRowHeight="12.75"/>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1"/>
      <c r="B5" s="1"/>
      <c r="C5" s="1"/>
      <c r="D5" s="1"/>
      <c r="E5" s="1"/>
      <c r="F5" s="1"/>
      <c r="G5" s="1"/>
      <c r="H5" s="1"/>
      <c r="I5" s="1"/>
    </row>
    <row r="6" spans="1:9" ht="12.75">
      <c r="A6" s="1"/>
      <c r="B6" s="1"/>
      <c r="C6" s="1"/>
      <c r="D6" s="1"/>
      <c r="E6" s="1"/>
      <c r="F6" s="1"/>
      <c r="G6" s="1"/>
      <c r="H6" s="1"/>
      <c r="I6" s="1"/>
    </row>
    <row r="7" spans="1:9" ht="12.75">
      <c r="A7" s="1"/>
      <c r="B7" s="1"/>
      <c r="C7" s="1"/>
      <c r="D7" s="1"/>
      <c r="E7" s="1"/>
      <c r="F7" s="1"/>
      <c r="G7" s="1"/>
      <c r="H7" s="1"/>
      <c r="I7" s="1"/>
    </row>
    <row r="8" spans="1:9" ht="12.75">
      <c r="A8" s="1"/>
      <c r="B8" s="1"/>
      <c r="C8" s="1"/>
      <c r="D8" s="1"/>
      <c r="E8" s="1"/>
      <c r="F8" s="1"/>
      <c r="G8" s="1"/>
      <c r="H8" s="1"/>
      <c r="I8" s="1"/>
    </row>
    <row r="9" spans="1:9" ht="29.25">
      <c r="A9" s="275" t="s">
        <v>66</v>
      </c>
      <c r="B9" s="275"/>
      <c r="C9" s="275"/>
      <c r="D9" s="275"/>
      <c r="E9" s="275"/>
      <c r="F9" s="275"/>
      <c r="G9" s="275"/>
      <c r="H9" s="275"/>
      <c r="I9" s="275"/>
    </row>
    <row r="10" spans="1:9" ht="24.75">
      <c r="A10" s="278" t="s">
        <v>67</v>
      </c>
      <c r="B10" s="278"/>
      <c r="C10" s="278"/>
      <c r="D10" s="278"/>
      <c r="E10" s="278"/>
      <c r="F10" s="278"/>
      <c r="G10" s="278"/>
      <c r="H10" s="278"/>
      <c r="I10" s="278"/>
    </row>
    <row r="11" spans="1:9" ht="12.75">
      <c r="A11" s="2"/>
      <c r="B11" s="2"/>
      <c r="C11" s="2"/>
      <c r="D11" s="2"/>
      <c r="E11" s="2"/>
      <c r="F11" s="2"/>
      <c r="G11" s="2"/>
      <c r="H11" s="2"/>
      <c r="I11" s="2"/>
    </row>
    <row r="12" spans="1:9" ht="12.75">
      <c r="A12" s="3"/>
      <c r="B12" s="3"/>
      <c r="C12" s="3"/>
      <c r="D12" s="3"/>
      <c r="E12" s="3"/>
      <c r="F12" s="3"/>
      <c r="G12" s="3"/>
      <c r="H12" s="3"/>
      <c r="I12" s="3"/>
    </row>
    <row r="13" spans="1:9" ht="22.5" thickBot="1">
      <c r="A13" s="276" t="s">
        <v>72</v>
      </c>
      <c r="B13" s="276"/>
      <c r="C13" s="276"/>
      <c r="D13" s="276"/>
      <c r="E13" s="276"/>
      <c r="F13" s="276"/>
      <c r="G13" s="276"/>
      <c r="H13" s="276"/>
      <c r="I13" s="276"/>
    </row>
    <row r="14" spans="1:9" ht="18.75" thickTop="1">
      <c r="A14" s="327" t="s">
        <v>71</v>
      </c>
      <c r="B14" s="327"/>
      <c r="C14" s="327"/>
      <c r="D14" s="327"/>
      <c r="E14" s="327"/>
      <c r="F14" s="327"/>
      <c r="G14" s="327"/>
      <c r="H14" s="327"/>
      <c r="I14" s="327"/>
    </row>
    <row r="15" spans="1:9" ht="12.75">
      <c r="A15" s="3"/>
      <c r="B15" s="3"/>
      <c r="C15" s="3"/>
      <c r="D15" s="3"/>
      <c r="E15" s="3"/>
      <c r="F15" s="3"/>
      <c r="G15" s="3"/>
      <c r="H15" s="3"/>
      <c r="I15" s="3"/>
    </row>
    <row r="17" spans="1:9" ht="12.75">
      <c r="A17" s="2"/>
      <c r="B17" s="2"/>
      <c r="C17" s="2"/>
      <c r="D17" s="2"/>
      <c r="E17" s="2"/>
      <c r="F17" s="2"/>
      <c r="G17" s="2"/>
      <c r="H17" s="2"/>
      <c r="I17" s="2"/>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1"/>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c r="B36" s="1"/>
      <c r="C36" s="1"/>
      <c r="D36" s="1"/>
      <c r="E36" s="1"/>
      <c r="F36" s="1"/>
      <c r="G36" s="1"/>
      <c r="H36" s="1"/>
      <c r="I36" s="1"/>
    </row>
    <row r="37" spans="1:9" ht="12.75">
      <c r="A37" s="1"/>
      <c r="B37" s="1"/>
      <c r="C37" s="1"/>
      <c r="D37" s="1"/>
      <c r="E37" s="1"/>
      <c r="F37" s="1"/>
      <c r="G37" s="1"/>
      <c r="H37" s="1"/>
      <c r="I37" s="1"/>
    </row>
    <row r="38" spans="1:9" ht="12.75">
      <c r="A38" s="1"/>
      <c r="B38" s="1"/>
      <c r="C38" s="1"/>
      <c r="D38" s="1"/>
      <c r="E38" s="1"/>
      <c r="F38" s="1"/>
      <c r="G38" s="1"/>
      <c r="H38" s="1"/>
      <c r="I38" s="1"/>
    </row>
    <row r="39" spans="1:9" ht="12.75">
      <c r="A39" s="1"/>
      <c r="B39" s="1"/>
      <c r="C39" s="1"/>
      <c r="D39" s="1"/>
      <c r="E39" s="1"/>
      <c r="F39" s="1"/>
      <c r="G39" s="1"/>
      <c r="H39" s="1"/>
      <c r="I39" s="1"/>
    </row>
    <row r="40" spans="1:9" ht="12.75">
      <c r="A40" s="1"/>
      <c r="B40" s="1"/>
      <c r="C40" s="1"/>
      <c r="D40" s="1"/>
      <c r="E40" s="1"/>
      <c r="F40" s="1"/>
      <c r="G40" s="1"/>
      <c r="H40" s="1"/>
      <c r="I40" s="1"/>
    </row>
    <row r="41" spans="1:9" ht="12.75">
      <c r="A41" s="1"/>
      <c r="B41" s="1"/>
      <c r="C41" s="1"/>
      <c r="D41" s="1"/>
      <c r="E41" s="1"/>
      <c r="F41" s="1"/>
      <c r="G41" s="1"/>
      <c r="H41" s="1"/>
      <c r="I41" s="1"/>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8">
      <c r="A47" s="277" t="s">
        <v>68</v>
      </c>
      <c r="B47" s="277"/>
      <c r="C47" s="277"/>
      <c r="D47" s="277"/>
      <c r="E47" s="277"/>
      <c r="F47" s="277"/>
      <c r="G47" s="277"/>
      <c r="H47" s="277"/>
      <c r="I47" s="277"/>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sheetData>
  <mergeCells count="5">
    <mergeCell ref="A9:I9"/>
    <mergeCell ref="A13:I13"/>
    <mergeCell ref="A47:I47"/>
    <mergeCell ref="A10:I10"/>
    <mergeCell ref="A14:I1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Please Enter</dc:creator>
  <cp:keywords/>
  <dc:description/>
  <cp:lastModifiedBy>Authorised User</cp:lastModifiedBy>
  <cp:lastPrinted>2004-08-23T15:32:08Z</cp:lastPrinted>
  <dcterms:created xsi:type="dcterms:W3CDTF">2004-03-30T11:23:10Z</dcterms:created>
  <dcterms:modified xsi:type="dcterms:W3CDTF">2004-08-24T14:25:01Z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